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an\Desktop\God izvještaj o izvršenju fin plana\"/>
    </mc:Choice>
  </mc:AlternateContent>
  <bookViews>
    <workbookView xWindow="0" yWindow="0" windowWidth="28800" windowHeight="11700"/>
  </bookViews>
  <sheets>
    <sheet name="SAŽETAK" sheetId="11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6" i="7" l="1"/>
  <c r="E202" i="7"/>
  <c r="G9" i="11"/>
  <c r="H9" i="11"/>
  <c r="I9" i="11"/>
  <c r="J9" i="11"/>
  <c r="K9" i="11"/>
  <c r="L9" i="11"/>
  <c r="K10" i="11"/>
  <c r="L10" i="11"/>
  <c r="K11" i="11"/>
  <c r="L11" i="11"/>
  <c r="G12" i="11"/>
  <c r="G15" i="11" s="1"/>
  <c r="H12" i="11"/>
  <c r="L12" i="11" s="1"/>
  <c r="I12" i="11"/>
  <c r="J12" i="11"/>
  <c r="K12" i="11" s="1"/>
  <c r="K13" i="11"/>
  <c r="L13" i="11"/>
  <c r="K14" i="11"/>
  <c r="L14" i="11"/>
  <c r="I15" i="11"/>
  <c r="J15" i="11"/>
  <c r="K20" i="11"/>
  <c r="L20" i="11"/>
  <c r="K21" i="11"/>
  <c r="L21" i="11"/>
  <c r="K22" i="11"/>
  <c r="L22" i="11"/>
  <c r="K23" i="11"/>
  <c r="L23" i="11"/>
  <c r="K24" i="11"/>
  <c r="L24" i="11"/>
  <c r="K15" i="11" l="1"/>
  <c r="H15" i="11"/>
  <c r="L15" i="11" s="1"/>
  <c r="J312" i="7"/>
  <c r="J302" i="7"/>
  <c r="J300" i="7"/>
  <c r="J286" i="7"/>
  <c r="J234" i="7"/>
  <c r="I204" i="7"/>
  <c r="J204" i="7"/>
  <c r="I171" i="7"/>
  <c r="I170" i="7"/>
  <c r="I169" i="7"/>
  <c r="I164" i="7"/>
  <c r="I151" i="7"/>
  <c r="I150" i="7"/>
  <c r="H317" i="7"/>
  <c r="G317" i="7"/>
  <c r="F317" i="7"/>
  <c r="E317" i="7"/>
  <c r="H331" i="7"/>
  <c r="J331" i="7" s="1"/>
  <c r="G331" i="7"/>
  <c r="E330" i="7"/>
  <c r="F330" i="7"/>
  <c r="H343" i="7"/>
  <c r="G343" i="7"/>
  <c r="F343" i="7"/>
  <c r="H337" i="7"/>
  <c r="F337" i="7"/>
  <c r="J332" i="7"/>
  <c r="I332" i="7"/>
  <c r="I331" i="7"/>
  <c r="E331" i="7"/>
  <c r="F331" i="7"/>
  <c r="I316" i="7"/>
  <c r="I314" i="7"/>
  <c r="I313" i="7"/>
  <c r="I310" i="7"/>
  <c r="I308" i="7"/>
  <c r="I307" i="7"/>
  <c r="I304" i="7"/>
  <c r="I303" i="7"/>
  <c r="I302" i="7"/>
  <c r="I301" i="7"/>
  <c r="I300" i="7"/>
  <c r="I299" i="7"/>
  <c r="I297" i="7"/>
  <c r="I296" i="7"/>
  <c r="I295" i="7"/>
  <c r="I294" i="7"/>
  <c r="I293" i="7"/>
  <c r="I292" i="7"/>
  <c r="I290" i="7"/>
  <c r="I288" i="7"/>
  <c r="I287" i="7"/>
  <c r="I286" i="7"/>
  <c r="I283" i="7"/>
  <c r="I282" i="7"/>
  <c r="I278" i="7"/>
  <c r="I277" i="7"/>
  <c r="H315" i="7"/>
  <c r="H312" i="7"/>
  <c r="F312" i="7"/>
  <c r="H309" i="7"/>
  <c r="G309" i="7"/>
  <c r="F309" i="7"/>
  <c r="E309" i="7"/>
  <c r="H306" i="7"/>
  <c r="G306" i="7"/>
  <c r="E306" i="7"/>
  <c r="H291" i="7"/>
  <c r="H284" i="7"/>
  <c r="I266" i="7"/>
  <c r="I265" i="7"/>
  <c r="I253" i="7"/>
  <c r="H254" i="7"/>
  <c r="G254" i="7"/>
  <c r="F254" i="7"/>
  <c r="H240" i="7"/>
  <c r="F240" i="7"/>
  <c r="I247" i="7"/>
  <c r="I246" i="7"/>
  <c r="F248" i="7"/>
  <c r="H245" i="7"/>
  <c r="G245" i="7"/>
  <c r="F245" i="7"/>
  <c r="H242" i="7"/>
  <c r="F242" i="7"/>
  <c r="H235" i="7"/>
  <c r="H234" i="7" s="1"/>
  <c r="G235" i="7"/>
  <c r="G234" i="7" s="1"/>
  <c r="G233" i="7" s="1"/>
  <c r="F235" i="7"/>
  <c r="F234" i="7" s="1"/>
  <c r="F233" i="7" s="1"/>
  <c r="I236" i="7"/>
  <c r="H231" i="7"/>
  <c r="H230" i="7" s="1"/>
  <c r="H229" i="7" s="1"/>
  <c r="G231" i="7"/>
  <c r="G230" i="7" s="1"/>
  <c r="G229" i="7" s="1"/>
  <c r="F231" i="7"/>
  <c r="F230" i="7" s="1"/>
  <c r="F229" i="7" s="1"/>
  <c r="E235" i="7"/>
  <c r="E234" i="7" s="1"/>
  <c r="E233" i="7" s="1"/>
  <c r="E231" i="7"/>
  <c r="E230" i="7" s="1"/>
  <c r="H225" i="7"/>
  <c r="H224" i="7" s="1"/>
  <c r="H223" i="7" s="1"/>
  <c r="G225" i="7"/>
  <c r="G224" i="7" s="1"/>
  <c r="G223" i="7" s="1"/>
  <c r="F225" i="7"/>
  <c r="F224" i="7" s="1"/>
  <c r="F223" i="7" s="1"/>
  <c r="E225" i="7"/>
  <c r="E224" i="7" s="1"/>
  <c r="E223" i="7" s="1"/>
  <c r="H219" i="7"/>
  <c r="H218" i="7" s="1"/>
  <c r="G219" i="7"/>
  <c r="E219" i="7"/>
  <c r="E218" i="7"/>
  <c r="F219" i="7"/>
  <c r="J222" i="7"/>
  <c r="I222" i="7"/>
  <c r="H221" i="7"/>
  <c r="G221" i="7"/>
  <c r="F221" i="7"/>
  <c r="E221" i="7"/>
  <c r="H213" i="7"/>
  <c r="G213" i="7"/>
  <c r="F213" i="7"/>
  <c r="E201" i="7"/>
  <c r="H202" i="7"/>
  <c r="H201" i="7" s="1"/>
  <c r="G202" i="7"/>
  <c r="G201" i="7" s="1"/>
  <c r="F202" i="7"/>
  <c r="F201" i="7" s="1"/>
  <c r="J193" i="7"/>
  <c r="J192" i="7"/>
  <c r="I192" i="7"/>
  <c r="H196" i="7"/>
  <c r="H190" i="7" s="1"/>
  <c r="F196" i="7"/>
  <c r="F190" i="7" s="1"/>
  <c r="F185" i="7"/>
  <c r="F178" i="7"/>
  <c r="F177" i="7" s="1"/>
  <c r="F176" i="7" s="1"/>
  <c r="F175" i="7" s="1"/>
  <c r="F173" i="7"/>
  <c r="F146" i="7"/>
  <c r="F142" i="7"/>
  <c r="I134" i="7"/>
  <c r="F133" i="7"/>
  <c r="F132" i="7" s="1"/>
  <c r="F124" i="7"/>
  <c r="F127" i="7"/>
  <c r="H111" i="7"/>
  <c r="H105" i="7"/>
  <c r="H88" i="7"/>
  <c r="H53" i="7"/>
  <c r="H46" i="7"/>
  <c r="C12" i="8"/>
  <c r="G113" i="3"/>
  <c r="G110" i="3"/>
  <c r="G103" i="3"/>
  <c r="G99" i="3"/>
  <c r="G96" i="3"/>
  <c r="G90" i="3"/>
  <c r="G81" i="3"/>
  <c r="G79" i="3"/>
  <c r="G69" i="3"/>
  <c r="G62" i="3"/>
  <c r="G57" i="3"/>
  <c r="G53" i="3"/>
  <c r="G51" i="3"/>
  <c r="G47" i="3"/>
  <c r="J179" i="7"/>
  <c r="I179" i="7"/>
  <c r="H178" i="7"/>
  <c r="G178" i="7"/>
  <c r="G177" i="7" s="1"/>
  <c r="E178" i="7"/>
  <c r="E177" i="7" s="1"/>
  <c r="E176" i="7" s="1"/>
  <c r="E175" i="7" s="1"/>
  <c r="I306" i="7" l="1"/>
  <c r="I309" i="7"/>
  <c r="H311" i="7"/>
  <c r="F228" i="7"/>
  <c r="G228" i="7"/>
  <c r="I234" i="7"/>
  <c r="H233" i="7"/>
  <c r="E217" i="7"/>
  <c r="H217" i="7"/>
  <c r="J221" i="7"/>
  <c r="I221" i="7"/>
  <c r="J178" i="7"/>
  <c r="H177" i="7"/>
  <c r="I177" i="7" s="1"/>
  <c r="I178" i="7"/>
  <c r="G176" i="7"/>
  <c r="G175" i="7" s="1"/>
  <c r="H305" i="7"/>
  <c r="F305" i="7"/>
  <c r="I233" i="7" l="1"/>
  <c r="H228" i="7"/>
  <c r="J177" i="7"/>
  <c r="H176" i="7"/>
  <c r="H175" i="7" s="1"/>
  <c r="I126" i="7"/>
  <c r="I176" i="7" l="1"/>
  <c r="J176" i="7"/>
  <c r="I175" i="7"/>
  <c r="J175" i="7"/>
  <c r="E19" i="8"/>
  <c r="E16" i="8"/>
  <c r="E14" i="8"/>
  <c r="E12" i="8"/>
  <c r="C19" i="8"/>
  <c r="C16" i="8"/>
  <c r="C14" i="8"/>
  <c r="I62" i="3" l="1"/>
  <c r="G13" i="5"/>
  <c r="G14" i="5"/>
  <c r="G15" i="5"/>
  <c r="G33" i="8"/>
  <c r="G35" i="8"/>
  <c r="G37" i="8"/>
  <c r="G38" i="8"/>
  <c r="G40" i="8"/>
  <c r="G41" i="8"/>
  <c r="G42" i="8"/>
  <c r="G44" i="8"/>
  <c r="G45" i="8"/>
  <c r="G15" i="8"/>
  <c r="G17" i="8"/>
  <c r="G18" i="8"/>
  <c r="G20" i="8"/>
  <c r="G21" i="8"/>
  <c r="G22" i="8"/>
  <c r="G24" i="8"/>
  <c r="G25" i="8"/>
  <c r="K114" i="3"/>
  <c r="J104" i="3"/>
  <c r="J105" i="3"/>
  <c r="J106" i="3"/>
  <c r="J107" i="3"/>
  <c r="J108" i="3"/>
  <c r="J109" i="3"/>
  <c r="J111" i="3"/>
  <c r="J114" i="3"/>
  <c r="K48" i="3"/>
  <c r="K49" i="3"/>
  <c r="K50" i="3"/>
  <c r="K52" i="3"/>
  <c r="K54" i="3"/>
  <c r="K55" i="3"/>
  <c r="K58" i="3"/>
  <c r="K59" i="3"/>
  <c r="K60" i="3"/>
  <c r="K61" i="3"/>
  <c r="K63" i="3"/>
  <c r="K64" i="3"/>
  <c r="K65" i="3"/>
  <c r="K66" i="3"/>
  <c r="K67" i="3"/>
  <c r="K68" i="3"/>
  <c r="K70" i="3"/>
  <c r="K71" i="3"/>
  <c r="K72" i="3"/>
  <c r="K73" i="3"/>
  <c r="K74" i="3"/>
  <c r="K75" i="3"/>
  <c r="K76" i="3"/>
  <c r="K77" i="3"/>
  <c r="K78" i="3"/>
  <c r="K80" i="3"/>
  <c r="K82" i="3"/>
  <c r="K83" i="3"/>
  <c r="K84" i="3"/>
  <c r="K85" i="3"/>
  <c r="K86" i="3"/>
  <c r="K87" i="3"/>
  <c r="K88" i="3"/>
  <c r="K91" i="3"/>
  <c r="K92" i="3"/>
  <c r="K93" i="3"/>
  <c r="K94" i="3"/>
  <c r="K97" i="3"/>
  <c r="K100" i="3"/>
  <c r="K104" i="3"/>
  <c r="K105" i="3"/>
  <c r="K106" i="3"/>
  <c r="K107" i="3"/>
  <c r="K108" i="3"/>
  <c r="K109" i="3"/>
  <c r="K111" i="3"/>
  <c r="K15" i="3"/>
  <c r="K17" i="3"/>
  <c r="K18" i="3"/>
  <c r="K21" i="3"/>
  <c r="K24" i="3"/>
  <c r="K27" i="3"/>
  <c r="K29" i="3"/>
  <c r="K30" i="3"/>
  <c r="K33" i="3"/>
  <c r="K34" i="3"/>
  <c r="K38" i="3"/>
  <c r="K39" i="3"/>
  <c r="K40" i="3"/>
  <c r="K41" i="3"/>
  <c r="E312" i="7" l="1"/>
  <c r="I312" i="7" s="1"/>
  <c r="G193" i="7" l="1"/>
  <c r="E193" i="7"/>
  <c r="I193" i="7" s="1"/>
  <c r="G191" i="7"/>
  <c r="E191" i="7"/>
  <c r="J388" i="7" l="1"/>
  <c r="J16" i="7"/>
  <c r="J18" i="7"/>
  <c r="J20" i="7"/>
  <c r="J23" i="7"/>
  <c r="J28" i="7"/>
  <c r="J30" i="7"/>
  <c r="J32" i="7"/>
  <c r="J35" i="7"/>
  <c r="J42" i="7"/>
  <c r="J43" i="7"/>
  <c r="J44" i="7"/>
  <c r="J45" i="7"/>
  <c r="J47" i="7"/>
  <c r="J48" i="7"/>
  <c r="J49" i="7"/>
  <c r="J50" i="7"/>
  <c r="J51" i="7"/>
  <c r="J52" i="7"/>
  <c r="J54" i="7"/>
  <c r="J55" i="7"/>
  <c r="J56" i="7"/>
  <c r="J57" i="7"/>
  <c r="J58" i="7"/>
  <c r="J59" i="7"/>
  <c r="J60" i="7"/>
  <c r="J61" i="7"/>
  <c r="J62" i="7"/>
  <c r="J64" i="7"/>
  <c r="J65" i="7"/>
  <c r="J66" i="7"/>
  <c r="J67" i="7"/>
  <c r="J68" i="7"/>
  <c r="J71" i="7"/>
  <c r="J72" i="7"/>
  <c r="J77" i="7"/>
  <c r="J78" i="7"/>
  <c r="J79" i="7"/>
  <c r="J80" i="7"/>
  <c r="J82" i="7"/>
  <c r="J83" i="7"/>
  <c r="J84" i="7"/>
  <c r="J85" i="7"/>
  <c r="J86" i="7"/>
  <c r="J87" i="7"/>
  <c r="J89" i="7"/>
  <c r="J90" i="7"/>
  <c r="J91" i="7"/>
  <c r="J92" i="7"/>
  <c r="J93" i="7"/>
  <c r="J94" i="7"/>
  <c r="J95" i="7"/>
  <c r="J96" i="7"/>
  <c r="J97" i="7"/>
  <c r="J99" i="7"/>
  <c r="J100" i="7"/>
  <c r="J101" i="7"/>
  <c r="J102" i="7"/>
  <c r="J103" i="7"/>
  <c r="J106" i="7"/>
  <c r="J107" i="7"/>
  <c r="J112" i="7"/>
  <c r="J113" i="7"/>
  <c r="J114" i="7"/>
  <c r="J116" i="7"/>
  <c r="J118" i="7"/>
  <c r="J121" i="7"/>
  <c r="J122" i="7"/>
  <c r="J123" i="7"/>
  <c r="J125" i="7"/>
  <c r="J126" i="7"/>
  <c r="J128" i="7"/>
  <c r="J130" i="7"/>
  <c r="J131" i="7"/>
  <c r="J134" i="7"/>
  <c r="J138" i="7"/>
  <c r="J143" i="7"/>
  <c r="J144" i="7"/>
  <c r="J145" i="7"/>
  <c r="J147" i="7"/>
  <c r="J148" i="7"/>
  <c r="J150" i="7"/>
  <c r="J152" i="7"/>
  <c r="J156" i="7"/>
  <c r="J158" i="7"/>
  <c r="J164" i="7"/>
  <c r="J165" i="7"/>
  <c r="J171" i="7"/>
  <c r="J174" i="7"/>
  <c r="J186" i="7"/>
  <c r="J191" i="7"/>
  <c r="J194" i="7"/>
  <c r="J195" i="7"/>
  <c r="J197" i="7"/>
  <c r="J202" i="7"/>
  <c r="J203" i="7"/>
  <c r="J210" i="7"/>
  <c r="J214" i="7"/>
  <c r="J220" i="7"/>
  <c r="J226" i="7"/>
  <c r="J231" i="7"/>
  <c r="J232" i="7"/>
  <c r="J235" i="7"/>
  <c r="J241" i="7"/>
  <c r="J243" i="7"/>
  <c r="J244" i="7"/>
  <c r="J246" i="7"/>
  <c r="J247" i="7"/>
  <c r="J249" i="7"/>
  <c r="J253" i="7"/>
  <c r="J254" i="7"/>
  <c r="J255" i="7"/>
  <c r="J260" i="7"/>
  <c r="J262" i="7"/>
  <c r="J263" i="7"/>
  <c r="J265" i="7"/>
  <c r="J266" i="7"/>
  <c r="J268" i="7"/>
  <c r="J272" i="7"/>
  <c r="J277" i="7"/>
  <c r="J278" i="7"/>
  <c r="J281" i="7"/>
  <c r="J282" i="7"/>
  <c r="J283" i="7"/>
  <c r="J285" i="7"/>
  <c r="J287" i="7"/>
  <c r="J288" i="7"/>
  <c r="J289" i="7"/>
  <c r="J290" i="7"/>
  <c r="J292" i="7"/>
  <c r="J293" i="7"/>
  <c r="J294" i="7"/>
  <c r="J295" i="7"/>
  <c r="J296" i="7"/>
  <c r="J297" i="7"/>
  <c r="J298" i="7"/>
  <c r="J299" i="7"/>
  <c r="J301" i="7"/>
  <c r="J303" i="7"/>
  <c r="J304" i="7"/>
  <c r="J307" i="7"/>
  <c r="J308" i="7"/>
  <c r="J310" i="7"/>
  <c r="J314" i="7"/>
  <c r="J316" i="7"/>
  <c r="J321" i="7"/>
  <c r="J323" i="7"/>
  <c r="J324" i="7"/>
  <c r="J326" i="7"/>
  <c r="J329" i="7"/>
  <c r="J338" i="7"/>
  <c r="J344" i="7"/>
  <c r="J350" i="7"/>
  <c r="J352" i="7"/>
  <c r="J357" i="7"/>
  <c r="J362" i="7"/>
  <c r="J364" i="7"/>
  <c r="J366" i="7"/>
  <c r="J369" i="7"/>
  <c r="J370" i="7"/>
  <c r="J372" i="7"/>
  <c r="J378" i="7"/>
  <c r="J383" i="7"/>
  <c r="E245" i="7"/>
  <c r="J245" i="7"/>
  <c r="H185" i="7"/>
  <c r="J185" i="7" s="1"/>
  <c r="H124" i="7"/>
  <c r="J124" i="7" s="1"/>
  <c r="G124" i="7"/>
  <c r="E124" i="7"/>
  <c r="H387" i="7"/>
  <c r="H386" i="7" s="1"/>
  <c r="G387" i="7"/>
  <c r="H163" i="7"/>
  <c r="J163" i="7" s="1"/>
  <c r="E163" i="7"/>
  <c r="J387" i="7" l="1"/>
  <c r="J22" i="7"/>
  <c r="J15" i="7"/>
  <c r="F251" i="7"/>
  <c r="E254" i="7"/>
  <c r="I254" i="7" s="1"/>
  <c r="E149" i="7"/>
  <c r="H149" i="7"/>
  <c r="G149" i="7"/>
  <c r="F149" i="7"/>
  <c r="H151" i="7"/>
  <c r="G151" i="7"/>
  <c r="F151" i="7"/>
  <c r="E151" i="7"/>
  <c r="F279" i="7"/>
  <c r="J149" i="7" l="1"/>
  <c r="J151" i="7"/>
  <c r="F119" i="7"/>
  <c r="F110" i="7"/>
  <c r="J309" i="7"/>
  <c r="F386" i="7"/>
  <c r="J386" i="7" s="1"/>
  <c r="H356" i="7"/>
  <c r="J356" i="7" s="1"/>
  <c r="G356" i="7"/>
  <c r="F355" i="7"/>
  <c r="F346" i="7"/>
  <c r="F188" i="7"/>
  <c r="G27" i="7"/>
  <c r="J27" i="7"/>
  <c r="J19" i="7"/>
  <c r="J17" i="7"/>
  <c r="F109" i="7" l="1"/>
  <c r="E387" i="7"/>
  <c r="E386" i="7" s="1"/>
  <c r="I388" i="7"/>
  <c r="I383" i="7"/>
  <c r="F385" i="7"/>
  <c r="F384" i="7" s="1"/>
  <c r="G385" i="7"/>
  <c r="G384" i="7" s="1"/>
  <c r="H385" i="7"/>
  <c r="H384" i="7" l="1"/>
  <c r="J384" i="7" s="1"/>
  <c r="J385" i="7"/>
  <c r="I387" i="7"/>
  <c r="E385" i="7"/>
  <c r="E384" i="7" s="1"/>
  <c r="I386" i="7"/>
  <c r="H382" i="7"/>
  <c r="J382" i="7" s="1"/>
  <c r="G382" i="7"/>
  <c r="E382" i="7"/>
  <c r="G315" i="7"/>
  <c r="F315" i="7"/>
  <c r="F311" i="7" s="1"/>
  <c r="E315" i="7"/>
  <c r="J313" i="7"/>
  <c r="G313" i="7"/>
  <c r="G312" i="7" s="1"/>
  <c r="J306" i="7"/>
  <c r="E311" i="7" l="1"/>
  <c r="I311" i="7" s="1"/>
  <c r="I315" i="7"/>
  <c r="G311" i="7"/>
  <c r="I384" i="7"/>
  <c r="J315" i="7"/>
  <c r="I385" i="7"/>
  <c r="J311" i="7"/>
  <c r="J291" i="7"/>
  <c r="E291" i="7"/>
  <c r="G305" i="7"/>
  <c r="J305" i="7"/>
  <c r="E305" i="7"/>
  <c r="I305" i="7" s="1"/>
  <c r="G300" i="7"/>
  <c r="G284" i="7"/>
  <c r="E284" i="7"/>
  <c r="J280" i="7"/>
  <c r="G280" i="7"/>
  <c r="E280" i="7"/>
  <c r="H276" i="7"/>
  <c r="G276" i="7"/>
  <c r="F276" i="7"/>
  <c r="E276" i="7"/>
  <c r="E127" i="7"/>
  <c r="E129" i="7"/>
  <c r="H129" i="7"/>
  <c r="J129" i="7" s="1"/>
  <c r="G129" i="7"/>
  <c r="H133" i="7"/>
  <c r="G133" i="7"/>
  <c r="G132" i="7" s="1"/>
  <c r="E133" i="7"/>
  <c r="E132" i="7" s="1"/>
  <c r="I276" i="7" l="1"/>
  <c r="I133" i="7"/>
  <c r="J284" i="7"/>
  <c r="H279" i="7"/>
  <c r="J276" i="7"/>
  <c r="H132" i="7"/>
  <c r="J133" i="7"/>
  <c r="F275" i="7"/>
  <c r="H248" i="7"/>
  <c r="G248" i="7"/>
  <c r="E248" i="7"/>
  <c r="H267" i="7"/>
  <c r="I267" i="7" s="1"/>
  <c r="G267" i="7"/>
  <c r="F267" i="7"/>
  <c r="E267" i="7"/>
  <c r="G264" i="7"/>
  <c r="F264" i="7"/>
  <c r="J264" i="7" s="1"/>
  <c r="E264" i="7"/>
  <c r="H170" i="7"/>
  <c r="G170" i="7"/>
  <c r="G169" i="7" s="1"/>
  <c r="F170" i="7"/>
  <c r="F169" i="7" s="1"/>
  <c r="E170" i="7"/>
  <c r="E169" i="7" s="1"/>
  <c r="J248" i="7" l="1"/>
  <c r="I248" i="7"/>
  <c r="J132" i="7"/>
  <c r="I132" i="7"/>
  <c r="J267" i="7"/>
  <c r="H169" i="7"/>
  <c r="J169" i="7" s="1"/>
  <c r="J170" i="7"/>
  <c r="J201" i="7" l="1"/>
  <c r="H56" i="3"/>
  <c r="E23" i="8" l="1"/>
  <c r="E11" i="8" s="1"/>
  <c r="D23" i="8" l="1"/>
  <c r="C43" i="8" l="1"/>
  <c r="B39" i="8" l="1"/>
  <c r="B43" i="8"/>
  <c r="F45" i="8"/>
  <c r="C23" i="8"/>
  <c r="G23" i="8" l="1"/>
  <c r="C11" i="8"/>
  <c r="B23" i="8"/>
  <c r="F25" i="8"/>
  <c r="G56" i="3" l="1"/>
  <c r="I37" i="3" l="1"/>
  <c r="H37" i="3"/>
  <c r="G37" i="3"/>
  <c r="G35" i="3" s="1"/>
  <c r="K37" i="3" l="1"/>
  <c r="F381" i="7"/>
  <c r="F380" i="7" s="1"/>
  <c r="F379" i="7" s="1"/>
  <c r="G381" i="7"/>
  <c r="G380" i="7" s="1"/>
  <c r="G379" i="7" s="1"/>
  <c r="H381" i="7"/>
  <c r="F376" i="7"/>
  <c r="F375" i="7" s="1"/>
  <c r="F374" i="7" s="1"/>
  <c r="G377" i="7"/>
  <c r="G376" i="7" s="1"/>
  <c r="G375" i="7" s="1"/>
  <c r="G374" i="7" s="1"/>
  <c r="H377" i="7"/>
  <c r="F371" i="7"/>
  <c r="G371" i="7"/>
  <c r="H371" i="7"/>
  <c r="G368" i="7"/>
  <c r="H368" i="7"/>
  <c r="J368" i="7" s="1"/>
  <c r="G365" i="7"/>
  <c r="H365" i="7"/>
  <c r="J365" i="7" s="1"/>
  <c r="G363" i="7"/>
  <c r="H363" i="7"/>
  <c r="J363" i="7" s="1"/>
  <c r="G361" i="7"/>
  <c r="H361" i="7"/>
  <c r="J361" i="7" s="1"/>
  <c r="F354" i="7"/>
  <c r="F353" i="7" s="1"/>
  <c r="G355" i="7"/>
  <c r="G354" i="7" s="1"/>
  <c r="G353" i="7" s="1"/>
  <c r="H355" i="7"/>
  <c r="G351" i="7"/>
  <c r="H351" i="7"/>
  <c r="J351" i="7" s="1"/>
  <c r="G349" i="7"/>
  <c r="H349" i="7"/>
  <c r="J349" i="7" s="1"/>
  <c r="F342" i="7"/>
  <c r="F341" i="7" s="1"/>
  <c r="G342" i="7"/>
  <c r="G341" i="7" s="1"/>
  <c r="F336" i="7"/>
  <c r="F335" i="7" s="1"/>
  <c r="F334" i="7" s="1"/>
  <c r="G337" i="7"/>
  <c r="G336" i="7" s="1"/>
  <c r="G335" i="7" s="1"/>
  <c r="G334" i="7" s="1"/>
  <c r="G333" i="7" s="1"/>
  <c r="G332" i="7" s="1"/>
  <c r="G330" i="7" s="1"/>
  <c r="F328" i="7"/>
  <c r="F327" i="7" s="1"/>
  <c r="G328" i="7"/>
  <c r="G327" i="7" s="1"/>
  <c r="H328" i="7"/>
  <c r="F325" i="7"/>
  <c r="G325" i="7"/>
  <c r="H325" i="7"/>
  <c r="F322" i="7"/>
  <c r="G322" i="7"/>
  <c r="H322" i="7"/>
  <c r="F320" i="7"/>
  <c r="G320" i="7"/>
  <c r="H320" i="7"/>
  <c r="G291" i="7"/>
  <c r="F271" i="7"/>
  <c r="F270" i="7" s="1"/>
  <c r="F269" i="7" s="1"/>
  <c r="G271" i="7"/>
  <c r="G270" i="7" s="1"/>
  <c r="G269" i="7" s="1"/>
  <c r="H271" i="7"/>
  <c r="F261" i="7"/>
  <c r="G261" i="7"/>
  <c r="H261" i="7"/>
  <c r="F259" i="7"/>
  <c r="G259" i="7"/>
  <c r="H259" i="7"/>
  <c r="J259" i="7" s="1"/>
  <c r="F250" i="7"/>
  <c r="G252" i="7"/>
  <c r="G251" i="7" s="1"/>
  <c r="G250" i="7" s="1"/>
  <c r="H252" i="7"/>
  <c r="G242" i="7"/>
  <c r="J242" i="7"/>
  <c r="J240" i="7"/>
  <c r="E381" i="7"/>
  <c r="E377" i="7"/>
  <c r="E376" i="7" s="1"/>
  <c r="E371" i="7"/>
  <c r="E368" i="7"/>
  <c r="E365" i="7"/>
  <c r="E361" i="7"/>
  <c r="E355" i="7"/>
  <c r="E351" i="7"/>
  <c r="E349" i="7"/>
  <c r="E343" i="7"/>
  <c r="E342" i="7" s="1"/>
  <c r="E337" i="7"/>
  <c r="E336" i="7" s="1"/>
  <c r="E328" i="7"/>
  <c r="E327" i="7" s="1"/>
  <c r="E325" i="7"/>
  <c r="E322" i="7"/>
  <c r="E320" i="7"/>
  <c r="E271" i="7"/>
  <c r="E270" i="7" s="1"/>
  <c r="E261" i="7"/>
  <c r="E259" i="7"/>
  <c r="E252" i="7"/>
  <c r="E251" i="7" s="1"/>
  <c r="E250" i="7" s="1"/>
  <c r="F239" i="7"/>
  <c r="G240" i="7"/>
  <c r="E242" i="7"/>
  <c r="E240" i="7"/>
  <c r="J233" i="7"/>
  <c r="F218" i="7"/>
  <c r="G218" i="7"/>
  <c r="G217" i="7" s="1"/>
  <c r="G196" i="7"/>
  <c r="G190" i="7" s="1"/>
  <c r="E196" i="7"/>
  <c r="E190" i="7" s="1"/>
  <c r="F184" i="7"/>
  <c r="F183" i="7" s="1"/>
  <c r="F182" i="7" s="1"/>
  <c r="F181" i="7" s="1"/>
  <c r="G184" i="7"/>
  <c r="G183" i="7" s="1"/>
  <c r="G182" i="7" s="1"/>
  <c r="G181" i="7" s="1"/>
  <c r="H184" i="7"/>
  <c r="E185" i="7"/>
  <c r="E184" i="7" s="1"/>
  <c r="F172" i="7"/>
  <c r="F168" i="7" s="1"/>
  <c r="G173" i="7"/>
  <c r="G172" i="7" s="1"/>
  <c r="G168" i="7" s="1"/>
  <c r="H173" i="7"/>
  <c r="E173" i="7"/>
  <c r="E172" i="7" s="1"/>
  <c r="E168" i="7" s="1"/>
  <c r="F162" i="7"/>
  <c r="F161" i="7" s="1"/>
  <c r="F160" i="7" s="1"/>
  <c r="F159" i="7" s="1"/>
  <c r="G162" i="7"/>
  <c r="G161" i="7" s="1"/>
  <c r="G160" i="7" s="1"/>
  <c r="G159" i="7" s="1"/>
  <c r="H162" i="7"/>
  <c r="E162" i="7"/>
  <c r="E161" i="7" s="1"/>
  <c r="F157" i="7"/>
  <c r="G157" i="7"/>
  <c r="H157" i="7"/>
  <c r="F155" i="7"/>
  <c r="G155" i="7"/>
  <c r="H155" i="7"/>
  <c r="F136" i="7"/>
  <c r="F135" i="7" s="1"/>
  <c r="G137" i="7"/>
  <c r="G136" i="7" s="1"/>
  <c r="G135" i="7" s="1"/>
  <c r="H137" i="7"/>
  <c r="E157" i="7"/>
  <c r="E155" i="7"/>
  <c r="F333" i="7" l="1"/>
  <c r="J320" i="7"/>
  <c r="J218" i="7"/>
  <c r="F217" i="7"/>
  <c r="J322" i="7"/>
  <c r="J155" i="7"/>
  <c r="H251" i="7"/>
  <c r="J251" i="7" s="1"/>
  <c r="J252" i="7"/>
  <c r="J317" i="7"/>
  <c r="H327" i="7"/>
  <c r="J327" i="7" s="1"/>
  <c r="J328" i="7"/>
  <c r="J371" i="7"/>
  <c r="H342" i="7"/>
  <c r="J343" i="7"/>
  <c r="J137" i="7"/>
  <c r="H136" i="7"/>
  <c r="J136" i="7" s="1"/>
  <c r="H336" i="7"/>
  <c r="J336" i="7" s="1"/>
  <c r="J337" i="7"/>
  <c r="J157" i="7"/>
  <c r="H161" i="7"/>
  <c r="H160" i="7" s="1"/>
  <c r="J162" i="7"/>
  <c r="J196" i="7"/>
  <c r="J219" i="7"/>
  <c r="J261" i="7"/>
  <c r="J325" i="7"/>
  <c r="H354" i="7"/>
  <c r="J355" i="7"/>
  <c r="H376" i="7"/>
  <c r="I376" i="7" s="1"/>
  <c r="J377" i="7"/>
  <c r="H380" i="7"/>
  <c r="J381" i="7"/>
  <c r="I224" i="7"/>
  <c r="J225" i="7"/>
  <c r="H270" i="7"/>
  <c r="I270" i="7" s="1"/>
  <c r="J271" i="7"/>
  <c r="H183" i="7"/>
  <c r="J184" i="7"/>
  <c r="H172" i="7"/>
  <c r="I172" i="7" s="1"/>
  <c r="J173" i="7"/>
  <c r="G239" i="7"/>
  <c r="G238" i="7" s="1"/>
  <c r="G237" i="7" s="1"/>
  <c r="G258" i="7"/>
  <c r="G257" i="7" s="1"/>
  <c r="G256" i="7" s="1"/>
  <c r="E258" i="7"/>
  <c r="E257" i="7" s="1"/>
  <c r="F258" i="7"/>
  <c r="F257" i="7" s="1"/>
  <c r="F256" i="7" s="1"/>
  <c r="F367" i="7"/>
  <c r="H258" i="7"/>
  <c r="E239" i="7"/>
  <c r="E238" i="7" s="1"/>
  <c r="H239" i="7"/>
  <c r="F154" i="7"/>
  <c r="F153" i="7" s="1"/>
  <c r="E360" i="7"/>
  <c r="E348" i="7"/>
  <c r="E347" i="7" s="1"/>
  <c r="G154" i="7"/>
  <c r="G153" i="7" s="1"/>
  <c r="E154" i="7"/>
  <c r="F348" i="7"/>
  <c r="F347" i="7" s="1"/>
  <c r="H360" i="7"/>
  <c r="F189" i="7"/>
  <c r="E367" i="7"/>
  <c r="F238" i="7"/>
  <c r="F237" i="7" s="1"/>
  <c r="F227" i="7" s="1"/>
  <c r="H319" i="7"/>
  <c r="E279" i="7"/>
  <c r="E319" i="7"/>
  <c r="E318" i="7" s="1"/>
  <c r="F373" i="7"/>
  <c r="G373" i="7"/>
  <c r="H367" i="7"/>
  <c r="G367" i="7"/>
  <c r="F360" i="7"/>
  <c r="G360" i="7"/>
  <c r="H348" i="7"/>
  <c r="G348" i="7"/>
  <c r="G347" i="7" s="1"/>
  <c r="G346" i="7" s="1"/>
  <c r="G319" i="7"/>
  <c r="G318" i="7" s="1"/>
  <c r="F319" i="7"/>
  <c r="F318" i="7" s="1"/>
  <c r="G279" i="7"/>
  <c r="G189" i="7"/>
  <c r="G188" i="7" s="1"/>
  <c r="G187" i="7" s="1"/>
  <c r="H154" i="7"/>
  <c r="G146" i="7"/>
  <c r="H146" i="7"/>
  <c r="J146" i="7" s="1"/>
  <c r="G142" i="7"/>
  <c r="H142" i="7"/>
  <c r="J142" i="7" s="1"/>
  <c r="E146" i="7"/>
  <c r="E142" i="7"/>
  <c r="G127" i="7"/>
  <c r="G120" i="7"/>
  <c r="G119" i="7" s="1"/>
  <c r="H120" i="7"/>
  <c r="G117" i="7"/>
  <c r="H117" i="7"/>
  <c r="J117" i="7" s="1"/>
  <c r="G115" i="7"/>
  <c r="H115" i="7"/>
  <c r="J115" i="7" s="1"/>
  <c r="E137" i="7"/>
  <c r="E136" i="7" s="1"/>
  <c r="E135" i="7" s="1"/>
  <c r="E120" i="7"/>
  <c r="E119" i="7" s="1"/>
  <c r="E117" i="7"/>
  <c r="E115" i="7"/>
  <c r="G111" i="7"/>
  <c r="J111" i="7"/>
  <c r="E111" i="7"/>
  <c r="F104" i="7"/>
  <c r="G105" i="7"/>
  <c r="G104" i="7" s="1"/>
  <c r="G98" i="7"/>
  <c r="H98" i="7"/>
  <c r="J98" i="7" s="1"/>
  <c r="G88" i="7"/>
  <c r="J88" i="7"/>
  <c r="G81" i="7"/>
  <c r="H81" i="7"/>
  <c r="J81" i="7" s="1"/>
  <c r="G76" i="7"/>
  <c r="H76" i="7"/>
  <c r="J76" i="7" s="1"/>
  <c r="F69" i="7"/>
  <c r="G70" i="7"/>
  <c r="G69" i="7" s="1"/>
  <c r="H70" i="7"/>
  <c r="J70" i="7" s="1"/>
  <c r="G63" i="7"/>
  <c r="H63" i="7"/>
  <c r="J63" i="7" s="1"/>
  <c r="G53" i="7"/>
  <c r="J53" i="7"/>
  <c r="G46" i="7"/>
  <c r="J46" i="7"/>
  <c r="J41" i="7"/>
  <c r="E105" i="7"/>
  <c r="E104" i="7" s="1"/>
  <c r="E98" i="7"/>
  <c r="E88" i="7"/>
  <c r="E81" i="7"/>
  <c r="E76" i="7"/>
  <c r="E70" i="7"/>
  <c r="E69" i="7" s="1"/>
  <c r="E63" i="7"/>
  <c r="E53" i="7"/>
  <c r="E46" i="7"/>
  <c r="E41" i="7"/>
  <c r="F33" i="7"/>
  <c r="G34" i="7"/>
  <c r="G33" i="7" s="1"/>
  <c r="G31" i="7"/>
  <c r="J31" i="7"/>
  <c r="G29" i="7"/>
  <c r="J29" i="7"/>
  <c r="F21" i="7"/>
  <c r="G21" i="7"/>
  <c r="E33" i="7"/>
  <c r="E22" i="7"/>
  <c r="E21" i="7" s="1"/>
  <c r="E19" i="7"/>
  <c r="I16" i="7"/>
  <c r="I18" i="7"/>
  <c r="I20" i="7"/>
  <c r="I23" i="7"/>
  <c r="I28" i="7"/>
  <c r="I30" i="7"/>
  <c r="I32" i="7"/>
  <c r="I35" i="7"/>
  <c r="I42" i="7"/>
  <c r="I43" i="7"/>
  <c r="I44" i="7"/>
  <c r="I45" i="7"/>
  <c r="I47" i="7"/>
  <c r="I48" i="7"/>
  <c r="I49" i="7"/>
  <c r="I50" i="7"/>
  <c r="I51" i="7"/>
  <c r="I52" i="7"/>
  <c r="I54" i="7"/>
  <c r="I55" i="7"/>
  <c r="I56" i="7"/>
  <c r="I57" i="7"/>
  <c r="I58" i="7"/>
  <c r="I59" i="7"/>
  <c r="I60" i="7"/>
  <c r="I61" i="7"/>
  <c r="I62" i="7"/>
  <c r="I64" i="7"/>
  <c r="I65" i="7"/>
  <c r="I66" i="7"/>
  <c r="I67" i="7"/>
  <c r="I68" i="7"/>
  <c r="I71" i="7"/>
  <c r="I72" i="7"/>
  <c r="I77" i="7"/>
  <c r="I78" i="7"/>
  <c r="I79" i="7"/>
  <c r="I80" i="7"/>
  <c r="I82" i="7"/>
  <c r="I83" i="7"/>
  <c r="I84" i="7"/>
  <c r="I85" i="7"/>
  <c r="I86" i="7"/>
  <c r="I87" i="7"/>
  <c r="I89" i="7"/>
  <c r="I90" i="7"/>
  <c r="I91" i="7"/>
  <c r="I92" i="7"/>
  <c r="I93" i="7"/>
  <c r="I94" i="7"/>
  <c r="I95" i="7"/>
  <c r="I96" i="7"/>
  <c r="I97" i="7"/>
  <c r="I99" i="7"/>
  <c r="I100" i="7"/>
  <c r="I101" i="7"/>
  <c r="I102" i="7"/>
  <c r="I103" i="7"/>
  <c r="I106" i="7"/>
  <c r="I107" i="7"/>
  <c r="I112" i="7"/>
  <c r="I113" i="7"/>
  <c r="I114" i="7"/>
  <c r="I116" i="7"/>
  <c r="I118" i="7"/>
  <c r="I121" i="7"/>
  <c r="I122" i="7"/>
  <c r="I123" i="7"/>
  <c r="I125" i="7"/>
  <c r="I129" i="7"/>
  <c r="I131" i="7"/>
  <c r="I138" i="7"/>
  <c r="I143" i="7"/>
  <c r="I144" i="7"/>
  <c r="I145" i="7"/>
  <c r="I147" i="7"/>
  <c r="I148" i="7"/>
  <c r="I152" i="7"/>
  <c r="I155" i="7"/>
  <c r="I156" i="7"/>
  <c r="I157" i="7"/>
  <c r="I158" i="7"/>
  <c r="I162" i="7"/>
  <c r="I163" i="7"/>
  <c r="I165" i="7"/>
  <c r="I173" i="7"/>
  <c r="I174" i="7"/>
  <c r="I184" i="7"/>
  <c r="I185" i="7"/>
  <c r="I186" i="7"/>
  <c r="I191" i="7"/>
  <c r="I194" i="7"/>
  <c r="I195" i="7"/>
  <c r="I196" i="7"/>
  <c r="I197" i="7"/>
  <c r="I201" i="7"/>
  <c r="I202" i="7"/>
  <c r="I203" i="7"/>
  <c r="I210" i="7"/>
  <c r="I214" i="7"/>
  <c r="I218" i="7"/>
  <c r="I219" i="7"/>
  <c r="I220" i="7"/>
  <c r="I225" i="7"/>
  <c r="I226" i="7"/>
  <c r="I231" i="7"/>
  <c r="I232" i="7"/>
  <c r="I235" i="7"/>
  <c r="I240" i="7"/>
  <c r="I241" i="7"/>
  <c r="I242" i="7"/>
  <c r="I243" i="7"/>
  <c r="I244" i="7"/>
  <c r="I245" i="7"/>
  <c r="I249" i="7"/>
  <c r="I252" i="7"/>
  <c r="I255" i="7"/>
  <c r="I259" i="7"/>
  <c r="I260" i="7"/>
  <c r="I261" i="7"/>
  <c r="I262" i="7"/>
  <c r="I263" i="7"/>
  <c r="I264" i="7"/>
  <c r="I268" i="7"/>
  <c r="I271" i="7"/>
  <c r="I272" i="7"/>
  <c r="I280" i="7"/>
  <c r="I281" i="7"/>
  <c r="I284" i="7"/>
  <c r="I285" i="7"/>
  <c r="I289" i="7"/>
  <c r="I291" i="7"/>
  <c r="I298" i="7"/>
  <c r="I320" i="7"/>
  <c r="I321" i="7"/>
  <c r="I322" i="7"/>
  <c r="I323" i="7"/>
  <c r="I324" i="7"/>
  <c r="I325" i="7"/>
  <c r="I326" i="7"/>
  <c r="I328" i="7"/>
  <c r="I329" i="7"/>
  <c r="I337" i="7"/>
  <c r="I338" i="7"/>
  <c r="I343" i="7"/>
  <c r="I344" i="7"/>
  <c r="I349" i="7"/>
  <c r="I350" i="7"/>
  <c r="I351" i="7"/>
  <c r="I352" i="7"/>
  <c r="I355" i="7"/>
  <c r="I356" i="7"/>
  <c r="I361" i="7"/>
  <c r="I362" i="7"/>
  <c r="I363" i="7"/>
  <c r="I364" i="7"/>
  <c r="I365" i="7"/>
  <c r="I366" i="7"/>
  <c r="I368" i="7"/>
  <c r="I369" i="7"/>
  <c r="I370" i="7"/>
  <c r="I371" i="7"/>
  <c r="I372" i="7"/>
  <c r="I377" i="7"/>
  <c r="I378" i="7"/>
  <c r="I381" i="7"/>
  <c r="I382" i="7"/>
  <c r="E380" i="7"/>
  <c r="E375" i="7"/>
  <c r="E374" i="7" s="1"/>
  <c r="E354" i="7"/>
  <c r="E269" i="7"/>
  <c r="G227" i="7" l="1"/>
  <c r="I251" i="7"/>
  <c r="J217" i="7"/>
  <c r="F216" i="7"/>
  <c r="H250" i="7"/>
  <c r="J250" i="7" s="1"/>
  <c r="I354" i="7"/>
  <c r="I327" i="7"/>
  <c r="J367" i="7"/>
  <c r="I336" i="7"/>
  <c r="H153" i="7"/>
  <c r="J153" i="7" s="1"/>
  <c r="J154" i="7"/>
  <c r="H341" i="7"/>
  <c r="J341" i="7" s="1"/>
  <c r="J342" i="7"/>
  <c r="H104" i="7"/>
  <c r="J104" i="7" s="1"/>
  <c r="J105" i="7"/>
  <c r="H353" i="7"/>
  <c r="J353" i="7" s="1"/>
  <c r="J354" i="7"/>
  <c r="J360" i="7"/>
  <c r="H257" i="7"/>
  <c r="J257" i="7" s="1"/>
  <c r="J258" i="7"/>
  <c r="J161" i="7"/>
  <c r="H135" i="7"/>
  <c r="J135" i="7" s="1"/>
  <c r="H347" i="7"/>
  <c r="J347" i="7" s="1"/>
  <c r="J348" i="7"/>
  <c r="H318" i="7"/>
  <c r="J318" i="7" s="1"/>
  <c r="J319" i="7"/>
  <c r="I342" i="7"/>
  <c r="H119" i="7"/>
  <c r="J119" i="7" s="1"/>
  <c r="J120" i="7"/>
  <c r="H238" i="7"/>
  <c r="J239" i="7"/>
  <c r="J228" i="7"/>
  <c r="J230" i="7"/>
  <c r="H375" i="7"/>
  <c r="I375" i="7" s="1"/>
  <c r="J376" i="7"/>
  <c r="H379" i="7"/>
  <c r="J380" i="7"/>
  <c r="J223" i="7"/>
  <c r="J224" i="7"/>
  <c r="H269" i="7"/>
  <c r="J269" i="7" s="1"/>
  <c r="J270" i="7"/>
  <c r="H275" i="7"/>
  <c r="H274" i="7" s="1"/>
  <c r="J279" i="7"/>
  <c r="H159" i="7"/>
  <c r="J159" i="7" s="1"/>
  <c r="J160" i="7"/>
  <c r="H33" i="7"/>
  <c r="J33" i="7" s="1"/>
  <c r="J34" i="7"/>
  <c r="H168" i="7"/>
  <c r="J168" i="7" s="1"/>
  <c r="J172" i="7"/>
  <c r="H182" i="7"/>
  <c r="J183" i="7"/>
  <c r="H189" i="7"/>
  <c r="J190" i="7"/>
  <c r="H110" i="7"/>
  <c r="J110" i="7" s="1"/>
  <c r="G110" i="7"/>
  <c r="G275" i="7"/>
  <c r="F359" i="7"/>
  <c r="F358" i="7" s="1"/>
  <c r="F345" i="7" s="1"/>
  <c r="E359" i="7"/>
  <c r="I239" i="7"/>
  <c r="E256" i="7"/>
  <c r="E110" i="7"/>
  <c r="H127" i="7"/>
  <c r="J127" i="7" s="1"/>
  <c r="I360" i="7"/>
  <c r="I29" i="7"/>
  <c r="I115" i="7"/>
  <c r="I348" i="7"/>
  <c r="E26" i="7"/>
  <c r="E141" i="7"/>
  <c r="E140" i="7" s="1"/>
  <c r="E139" i="7" s="1"/>
  <c r="G14" i="7"/>
  <c r="G13" i="7" s="1"/>
  <c r="G12" i="7" s="1"/>
  <c r="I149" i="7"/>
  <c r="I53" i="7"/>
  <c r="I81" i="7"/>
  <c r="H359" i="7"/>
  <c r="I190" i="7"/>
  <c r="G141" i="7"/>
  <c r="G140" i="7" s="1"/>
  <c r="G139" i="7" s="1"/>
  <c r="I279" i="7"/>
  <c r="I41" i="7"/>
  <c r="I367" i="7"/>
  <c r="I319" i="7"/>
  <c r="I63" i="7"/>
  <c r="I230" i="7"/>
  <c r="G26" i="7"/>
  <c r="G25" i="7" s="1"/>
  <c r="G24" i="7" s="1"/>
  <c r="F26" i="7"/>
  <c r="F25" i="7" s="1"/>
  <c r="F24" i="7" s="1"/>
  <c r="E75" i="7"/>
  <c r="I76" i="7"/>
  <c r="I70" i="7"/>
  <c r="I98" i="7"/>
  <c r="I258" i="7"/>
  <c r="I146" i="7"/>
  <c r="I142" i="7"/>
  <c r="I105" i="7"/>
  <c r="I130" i="7"/>
  <c r="F141" i="7"/>
  <c r="I154" i="7"/>
  <c r="I19" i="7"/>
  <c r="G40" i="7"/>
  <c r="G39" i="7" s="1"/>
  <c r="G38" i="7" s="1"/>
  <c r="G75" i="7"/>
  <c r="G74" i="7" s="1"/>
  <c r="G73" i="7" s="1"/>
  <c r="I111" i="7"/>
  <c r="I117" i="7"/>
  <c r="G359" i="7"/>
  <c r="G358" i="7" s="1"/>
  <c r="G345" i="7" s="1"/>
  <c r="H141" i="7"/>
  <c r="I120" i="7"/>
  <c r="I137" i="7"/>
  <c r="I128" i="7"/>
  <c r="H75" i="7"/>
  <c r="F75" i="7"/>
  <c r="F74" i="7" s="1"/>
  <c r="F73" i="7" s="1"/>
  <c r="I88" i="7"/>
  <c r="H69" i="7"/>
  <c r="J69" i="7" s="1"/>
  <c r="F40" i="7"/>
  <c r="F39" i="7" s="1"/>
  <c r="F38" i="7" s="1"/>
  <c r="H40" i="7"/>
  <c r="E40" i="7"/>
  <c r="I46" i="7"/>
  <c r="I31" i="7"/>
  <c r="H26" i="7"/>
  <c r="I22" i="7"/>
  <c r="H21" i="7"/>
  <c r="J21" i="7" s="1"/>
  <c r="F14" i="7"/>
  <c r="F13" i="7" s="1"/>
  <c r="F12" i="7" s="1"/>
  <c r="I17" i="7"/>
  <c r="H14" i="7"/>
  <c r="I27" i="7"/>
  <c r="I380" i="7"/>
  <c r="I317" i="7"/>
  <c r="E14" i="7"/>
  <c r="I15" i="7"/>
  <c r="I34" i="7"/>
  <c r="F208" i="7"/>
  <c r="G209" i="7"/>
  <c r="G208" i="7" s="1"/>
  <c r="H209" i="7"/>
  <c r="J209" i="7" s="1"/>
  <c r="E209" i="7"/>
  <c r="E208" i="7" s="1"/>
  <c r="F212" i="7"/>
  <c r="F211" i="7" s="1"/>
  <c r="G212" i="7"/>
  <c r="G211" i="7" s="1"/>
  <c r="J213" i="7"/>
  <c r="E213" i="7"/>
  <c r="E212" i="7" s="1"/>
  <c r="G112" i="3"/>
  <c r="H112" i="3"/>
  <c r="I113" i="3"/>
  <c r="F113" i="3"/>
  <c r="F112" i="3" s="1"/>
  <c r="I104" i="7" l="1"/>
  <c r="J26" i="7"/>
  <c r="I318" i="7"/>
  <c r="I257" i="7"/>
  <c r="J229" i="7"/>
  <c r="J141" i="7"/>
  <c r="H74" i="7"/>
  <c r="J75" i="7"/>
  <c r="J14" i="7"/>
  <c r="I112" i="3"/>
  <c r="K113" i="3"/>
  <c r="J113" i="3"/>
  <c r="H358" i="7"/>
  <c r="J358" i="7" s="1"/>
  <c r="J359" i="7"/>
  <c r="J40" i="7"/>
  <c r="H237" i="7"/>
  <c r="J237" i="7" s="1"/>
  <c r="J238" i="7"/>
  <c r="H374" i="7"/>
  <c r="J374" i="7" s="1"/>
  <c r="J375" i="7"/>
  <c r="J379" i="7"/>
  <c r="H373" i="7"/>
  <c r="J373" i="7" s="1"/>
  <c r="I269" i="7"/>
  <c r="H256" i="7"/>
  <c r="I256" i="7" s="1"/>
  <c r="J275" i="7"/>
  <c r="H273" i="7"/>
  <c r="H181" i="7"/>
  <c r="J181" i="7" s="1"/>
  <c r="J182" i="7"/>
  <c r="I33" i="7"/>
  <c r="H188" i="7"/>
  <c r="J189" i="7"/>
  <c r="H140" i="7"/>
  <c r="F140" i="7"/>
  <c r="F139" i="7" s="1"/>
  <c r="F274" i="7"/>
  <c r="F273" i="7" s="1"/>
  <c r="G274" i="7"/>
  <c r="G273" i="7" s="1"/>
  <c r="F108" i="7"/>
  <c r="I14" i="7"/>
  <c r="E109" i="7"/>
  <c r="E108" i="7" s="1"/>
  <c r="I359" i="7"/>
  <c r="I127" i="7"/>
  <c r="G109" i="7"/>
  <c r="G108" i="7" s="1"/>
  <c r="H25" i="7"/>
  <c r="H13" i="7"/>
  <c r="J13" i="7" s="1"/>
  <c r="I21" i="7"/>
  <c r="I69" i="7"/>
  <c r="H39" i="7"/>
  <c r="I141" i="7"/>
  <c r="I136" i="7"/>
  <c r="I75" i="7"/>
  <c r="I40" i="7"/>
  <c r="I26" i="7"/>
  <c r="H212" i="7"/>
  <c r="J212" i="7" s="1"/>
  <c r="I213" i="7"/>
  <c r="H208" i="7"/>
  <c r="J208" i="7" s="1"/>
  <c r="I209" i="7"/>
  <c r="J80" i="3"/>
  <c r="I79" i="3"/>
  <c r="K79" i="3" s="1"/>
  <c r="F79" i="3"/>
  <c r="J59" i="3"/>
  <c r="I374" i="7" l="1"/>
  <c r="H38" i="7"/>
  <c r="J38" i="7" s="1"/>
  <c r="J39" i="7"/>
  <c r="J274" i="7"/>
  <c r="H139" i="7"/>
  <c r="J139" i="7" s="1"/>
  <c r="J140" i="7"/>
  <c r="J273" i="7"/>
  <c r="K112" i="3"/>
  <c r="J112" i="3"/>
  <c r="H73" i="7"/>
  <c r="J73" i="7" s="1"/>
  <c r="J74" i="7"/>
  <c r="J256" i="7"/>
  <c r="H227" i="7"/>
  <c r="J227" i="7" s="1"/>
  <c r="H24" i="7"/>
  <c r="J24" i="7" s="1"/>
  <c r="J25" i="7"/>
  <c r="H187" i="7"/>
  <c r="J187" i="7" s="1"/>
  <c r="J188" i="7"/>
  <c r="I140" i="7"/>
  <c r="H12" i="7"/>
  <c r="J12" i="7" s="1"/>
  <c r="I124" i="7"/>
  <c r="J79" i="3"/>
  <c r="I208" i="7"/>
  <c r="H211" i="7"/>
  <c r="J211" i="7" s="1"/>
  <c r="I212" i="7"/>
  <c r="H109" i="7" l="1"/>
  <c r="I110" i="7"/>
  <c r="I119" i="7"/>
  <c r="I139" i="7"/>
  <c r="E74" i="7"/>
  <c r="E73" i="7" s="1"/>
  <c r="E160" i="7"/>
  <c r="E159" i="7" s="1"/>
  <c r="F37" i="7"/>
  <c r="G37" i="7"/>
  <c r="E167" i="7"/>
  <c r="F167" i="7"/>
  <c r="F166" i="7" s="1"/>
  <c r="G167" i="7"/>
  <c r="G166" i="7" s="1"/>
  <c r="E183" i="7"/>
  <c r="E182" i="7" s="1"/>
  <c r="E181" i="7" s="1"/>
  <c r="E189" i="7"/>
  <c r="E188" i="7" s="1"/>
  <c r="E187" i="7" s="1"/>
  <c r="E200" i="7"/>
  <c r="E199" i="7" s="1"/>
  <c r="E198" i="7" s="1"/>
  <c r="F200" i="7"/>
  <c r="F199" i="7" s="1"/>
  <c r="F198" i="7" s="1"/>
  <c r="G200" i="7"/>
  <c r="G199" i="7" s="1"/>
  <c r="G198" i="7" s="1"/>
  <c r="H200" i="7"/>
  <c r="E207" i="7"/>
  <c r="F207" i="7"/>
  <c r="G207" i="7"/>
  <c r="H207" i="7"/>
  <c r="E211" i="7"/>
  <c r="I211" i="7" s="1"/>
  <c r="G36" i="7" l="1"/>
  <c r="J207" i="7"/>
  <c r="J200" i="7"/>
  <c r="H108" i="7"/>
  <c r="J108" i="7" s="1"/>
  <c r="J109" i="7"/>
  <c r="F36" i="7"/>
  <c r="E166" i="7"/>
  <c r="I109" i="7"/>
  <c r="I74" i="7"/>
  <c r="I207" i="7"/>
  <c r="I200" i="7"/>
  <c r="I189" i="7"/>
  <c r="I183" i="7"/>
  <c r="I168" i="7"/>
  <c r="I161" i="7"/>
  <c r="F206" i="7"/>
  <c r="F205" i="7" s="1"/>
  <c r="E206" i="7"/>
  <c r="E205" i="7" s="1"/>
  <c r="G206" i="7"/>
  <c r="G205" i="7" s="1"/>
  <c r="H206" i="7"/>
  <c r="H199" i="7"/>
  <c r="J199" i="7" s="1"/>
  <c r="H167" i="7"/>
  <c r="H166" i="7" s="1"/>
  <c r="J48" i="3"/>
  <c r="J49" i="3"/>
  <c r="J50" i="3"/>
  <c r="J52" i="3"/>
  <c r="J54" i="3"/>
  <c r="J55" i="3"/>
  <c r="J58" i="3"/>
  <c r="J60" i="3"/>
  <c r="J61" i="3"/>
  <c r="J63" i="3"/>
  <c r="J64" i="3"/>
  <c r="J65" i="3"/>
  <c r="J66" i="3"/>
  <c r="J67" i="3"/>
  <c r="J68" i="3"/>
  <c r="J70" i="3"/>
  <c r="J71" i="3"/>
  <c r="J72" i="3"/>
  <c r="J73" i="3"/>
  <c r="J74" i="3"/>
  <c r="J75" i="3"/>
  <c r="J76" i="3"/>
  <c r="J77" i="3"/>
  <c r="J78" i="3"/>
  <c r="J82" i="3"/>
  <c r="J83" i="3"/>
  <c r="J84" i="3"/>
  <c r="J85" i="3"/>
  <c r="J86" i="3"/>
  <c r="J87" i="3"/>
  <c r="J88" i="3"/>
  <c r="J91" i="3"/>
  <c r="J92" i="3"/>
  <c r="J93" i="3"/>
  <c r="J94" i="3"/>
  <c r="J97" i="3"/>
  <c r="J100" i="3"/>
  <c r="I110" i="3"/>
  <c r="F110" i="3"/>
  <c r="G102" i="3"/>
  <c r="G101" i="3" s="1"/>
  <c r="H102" i="3"/>
  <c r="I103" i="3"/>
  <c r="F103" i="3"/>
  <c r="G98" i="3"/>
  <c r="H98" i="3"/>
  <c r="I99" i="3"/>
  <c r="F99" i="3"/>
  <c r="F98" i="3" s="1"/>
  <c r="G95" i="3"/>
  <c r="H95" i="3"/>
  <c r="I96" i="3"/>
  <c r="F96" i="3"/>
  <c r="F95" i="3" s="1"/>
  <c r="I90" i="3"/>
  <c r="F90" i="3"/>
  <c r="F89" i="3" s="1"/>
  <c r="G89" i="3"/>
  <c r="H89" i="3"/>
  <c r="I81" i="3"/>
  <c r="K81" i="3" s="1"/>
  <c r="F81" i="3"/>
  <c r="I69" i="3"/>
  <c r="K69" i="3" s="1"/>
  <c r="F69" i="3"/>
  <c r="K62" i="3"/>
  <c r="I57" i="3"/>
  <c r="K57" i="3" s="1"/>
  <c r="F57" i="3"/>
  <c r="I53" i="3"/>
  <c r="K53" i="3" s="1"/>
  <c r="I51" i="3"/>
  <c r="K51" i="3" s="1"/>
  <c r="I47" i="3"/>
  <c r="K47" i="3" s="1"/>
  <c r="F53" i="3"/>
  <c r="F51" i="3"/>
  <c r="F47" i="3"/>
  <c r="G16" i="3"/>
  <c r="H16" i="3"/>
  <c r="I16" i="3"/>
  <c r="G14" i="3"/>
  <c r="H14" i="3"/>
  <c r="I14" i="3"/>
  <c r="F14" i="3"/>
  <c r="G20" i="3"/>
  <c r="G19" i="3" s="1"/>
  <c r="H20" i="3"/>
  <c r="H19" i="3" s="1"/>
  <c r="I20" i="3"/>
  <c r="F19" i="3"/>
  <c r="G23" i="3"/>
  <c r="G22" i="3" s="1"/>
  <c r="H23" i="3"/>
  <c r="H22" i="3" s="1"/>
  <c r="I23" i="3"/>
  <c r="F23" i="3"/>
  <c r="F22" i="3" s="1"/>
  <c r="G28" i="3"/>
  <c r="H28" i="3"/>
  <c r="I28" i="3"/>
  <c r="K28" i="3" s="1"/>
  <c r="G26" i="3"/>
  <c r="H26" i="3"/>
  <c r="I26" i="3"/>
  <c r="F26" i="3"/>
  <c r="F28" i="3"/>
  <c r="G32" i="3"/>
  <c r="G31" i="3" s="1"/>
  <c r="H32" i="3"/>
  <c r="H31" i="3" s="1"/>
  <c r="I32" i="3"/>
  <c r="F31" i="3"/>
  <c r="G36" i="3"/>
  <c r="H36" i="3"/>
  <c r="H35" i="3" s="1"/>
  <c r="I36" i="3"/>
  <c r="F37" i="3"/>
  <c r="F35" i="3" s="1"/>
  <c r="J15" i="3"/>
  <c r="J17" i="3"/>
  <c r="J18" i="3"/>
  <c r="J21" i="3"/>
  <c r="J24" i="3"/>
  <c r="J27" i="3"/>
  <c r="J29" i="3"/>
  <c r="J30" i="3"/>
  <c r="J33" i="3"/>
  <c r="J34" i="3"/>
  <c r="J38" i="3"/>
  <c r="J39" i="3"/>
  <c r="J40" i="3"/>
  <c r="J41" i="3"/>
  <c r="K20" i="3" l="1"/>
  <c r="K14" i="3"/>
  <c r="K23" i="3"/>
  <c r="K26" i="3"/>
  <c r="K16" i="3"/>
  <c r="I31" i="3"/>
  <c r="K31" i="3" s="1"/>
  <c r="K32" i="3"/>
  <c r="I89" i="3"/>
  <c r="K89" i="3" s="1"/>
  <c r="K90" i="3"/>
  <c r="I95" i="3"/>
  <c r="K95" i="3" s="1"/>
  <c r="K96" i="3"/>
  <c r="I98" i="3"/>
  <c r="K98" i="3" s="1"/>
  <c r="K99" i="3"/>
  <c r="I102" i="3"/>
  <c r="J103" i="3"/>
  <c r="K103" i="3"/>
  <c r="J110" i="3"/>
  <c r="K110" i="3"/>
  <c r="J206" i="7"/>
  <c r="I35" i="3"/>
  <c r="K35" i="3" s="1"/>
  <c r="K36" i="3"/>
  <c r="J166" i="7"/>
  <c r="J167" i="7"/>
  <c r="I56" i="3"/>
  <c r="K56" i="3" s="1"/>
  <c r="F102" i="3"/>
  <c r="F101" i="3" s="1"/>
  <c r="F56" i="3"/>
  <c r="H101" i="3"/>
  <c r="I182" i="7"/>
  <c r="I188" i="7"/>
  <c r="I160" i="7"/>
  <c r="I199" i="7"/>
  <c r="I167" i="7"/>
  <c r="I206" i="7"/>
  <c r="I73" i="7"/>
  <c r="H46" i="3"/>
  <c r="H45" i="3" s="1"/>
  <c r="I13" i="3"/>
  <c r="J28" i="3"/>
  <c r="H13" i="3"/>
  <c r="F46" i="3"/>
  <c r="J20" i="3"/>
  <c r="J14" i="3"/>
  <c r="I25" i="3"/>
  <c r="G13" i="3"/>
  <c r="J90" i="3"/>
  <c r="J16" i="3"/>
  <c r="J81" i="3"/>
  <c r="J51" i="3"/>
  <c r="J47" i="3"/>
  <c r="J23" i="3"/>
  <c r="G25" i="3"/>
  <c r="J99" i="3"/>
  <c r="J69" i="3"/>
  <c r="I22" i="3"/>
  <c r="K22" i="3" s="1"/>
  <c r="I19" i="3"/>
  <c r="K19" i="3" s="1"/>
  <c r="J96" i="3"/>
  <c r="J62" i="3"/>
  <c r="J57" i="3"/>
  <c r="J53" i="3"/>
  <c r="H205" i="7"/>
  <c r="J205" i="7" s="1"/>
  <c r="H198" i="7"/>
  <c r="J198" i="7" s="1"/>
  <c r="G46" i="3"/>
  <c r="I46" i="3"/>
  <c r="F25" i="3"/>
  <c r="F36" i="3"/>
  <c r="J36" i="3" s="1"/>
  <c r="H25" i="3"/>
  <c r="J32" i="3"/>
  <c r="J31" i="3"/>
  <c r="J26" i="3"/>
  <c r="J35" i="3"/>
  <c r="J37" i="3"/>
  <c r="J95" i="3" l="1"/>
  <c r="J89" i="3"/>
  <c r="J98" i="3"/>
  <c r="K25" i="3"/>
  <c r="K46" i="3"/>
  <c r="K13" i="3"/>
  <c r="I101" i="3"/>
  <c r="K101" i="3" s="1"/>
  <c r="K102" i="3"/>
  <c r="H12" i="3"/>
  <c r="H11" i="3" s="1"/>
  <c r="I45" i="3"/>
  <c r="G45" i="3"/>
  <c r="G44" i="3" s="1"/>
  <c r="G12" i="3"/>
  <c r="G11" i="3" s="1"/>
  <c r="F12" i="3"/>
  <c r="H44" i="3"/>
  <c r="J56" i="3"/>
  <c r="I12" i="3"/>
  <c r="F45" i="3"/>
  <c r="I181" i="7"/>
  <c r="I205" i="7"/>
  <c r="I187" i="7"/>
  <c r="I198" i="7"/>
  <c r="I166" i="7"/>
  <c r="I159" i="7"/>
  <c r="J13" i="3"/>
  <c r="J25" i="3"/>
  <c r="J22" i="3"/>
  <c r="J19" i="3"/>
  <c r="J46" i="3"/>
  <c r="J102" i="3"/>
  <c r="K45" i="3" l="1"/>
  <c r="J101" i="3"/>
  <c r="I11" i="3"/>
  <c r="K11" i="3" s="1"/>
  <c r="K12" i="3"/>
  <c r="J12" i="3"/>
  <c r="H37" i="7"/>
  <c r="I108" i="7"/>
  <c r="I135" i="7"/>
  <c r="I153" i="7"/>
  <c r="I44" i="3"/>
  <c r="K44" i="3" s="1"/>
  <c r="J45" i="3"/>
  <c r="F11" i="3"/>
  <c r="F44" i="3"/>
  <c r="H36" i="7" l="1"/>
  <c r="J36" i="7" s="1"/>
  <c r="J37" i="7"/>
  <c r="J11" i="3"/>
  <c r="J44" i="3"/>
  <c r="F13" i="5"/>
  <c r="F14" i="5"/>
  <c r="F15" i="5"/>
  <c r="F13" i="8" l="1"/>
  <c r="F15" i="8"/>
  <c r="F17" i="8"/>
  <c r="F18" i="8"/>
  <c r="F20" i="8"/>
  <c r="D19" i="8"/>
  <c r="F21" i="8"/>
  <c r="F22" i="8"/>
  <c r="F24" i="8"/>
  <c r="F33" i="8"/>
  <c r="F35" i="8"/>
  <c r="F37" i="8"/>
  <c r="F38" i="8"/>
  <c r="F40" i="8"/>
  <c r="F41" i="8"/>
  <c r="F42" i="8"/>
  <c r="F44" i="8"/>
  <c r="H346" i="7" l="1"/>
  <c r="H335" i="7"/>
  <c r="F340" i="7"/>
  <c r="F339" i="7" s="1"/>
  <c r="F215" i="7"/>
  <c r="H334" i="7" l="1"/>
  <c r="H330" i="7" s="1"/>
  <c r="J330" i="7" s="1"/>
  <c r="J335" i="7"/>
  <c r="H345" i="7"/>
  <c r="J345" i="7" s="1"/>
  <c r="J346" i="7"/>
  <c r="F180" i="7"/>
  <c r="I223" i="7"/>
  <c r="I217" i="7"/>
  <c r="I238" i="7"/>
  <c r="H340" i="7"/>
  <c r="G216" i="7"/>
  <c r="G215" i="7" s="1"/>
  <c r="H216" i="7"/>
  <c r="J216" i="7" s="1"/>
  <c r="E216" i="7"/>
  <c r="E215" i="7" s="1"/>
  <c r="F11" i="7"/>
  <c r="F10" i="7" s="1"/>
  <c r="E358" i="7"/>
  <c r="E341" i="7"/>
  <c r="E340" i="7" s="1"/>
  <c r="E339" i="7" s="1"/>
  <c r="E335" i="7"/>
  <c r="E334" i="7" s="1"/>
  <c r="E237" i="7"/>
  <c r="E229" i="7"/>
  <c r="E228" i="7" s="1"/>
  <c r="E379" i="7"/>
  <c r="I379" i="7" s="1"/>
  <c r="E13" i="7"/>
  <c r="I13" i="7" s="1"/>
  <c r="E25" i="7"/>
  <c r="G11" i="7"/>
  <c r="G10" i="7" s="1"/>
  <c r="E39" i="7"/>
  <c r="I39" i="7" s="1"/>
  <c r="G340" i="7"/>
  <c r="G339" i="7" s="1"/>
  <c r="E333" i="7" l="1"/>
  <c r="I330" i="7"/>
  <c r="H339" i="7"/>
  <c r="J339" i="7" s="1"/>
  <c r="J340" i="7"/>
  <c r="H333" i="7"/>
  <c r="J333" i="7" s="1"/>
  <c r="J334" i="7"/>
  <c r="G180" i="7"/>
  <c r="I341" i="7"/>
  <c r="I335" i="7"/>
  <c r="E227" i="7"/>
  <c r="I237" i="7"/>
  <c r="I358" i="7"/>
  <c r="I250" i="7"/>
  <c r="H11" i="7"/>
  <c r="J11" i="7" s="1"/>
  <c r="I229" i="7"/>
  <c r="H215" i="7"/>
  <c r="I216" i="7"/>
  <c r="I334" i="7"/>
  <c r="I228" i="7"/>
  <c r="I340" i="7"/>
  <c r="E24" i="7"/>
  <c r="I24" i="7" s="1"/>
  <c r="I25" i="7"/>
  <c r="E373" i="7"/>
  <c r="I347" i="7"/>
  <c r="E353" i="7"/>
  <c r="I353" i="7" s="1"/>
  <c r="E38" i="7"/>
  <c r="E37" i="7" s="1"/>
  <c r="E12" i="7"/>
  <c r="B19" i="8"/>
  <c r="D16" i="8"/>
  <c r="B16" i="8"/>
  <c r="D14" i="8"/>
  <c r="B14" i="8"/>
  <c r="D12" i="8"/>
  <c r="B12" i="8"/>
  <c r="B36" i="8"/>
  <c r="B34" i="8"/>
  <c r="B32" i="8"/>
  <c r="C39" i="8"/>
  <c r="C36" i="8"/>
  <c r="C32" i="8"/>
  <c r="C34" i="8"/>
  <c r="G19" i="8" l="1"/>
  <c r="G14" i="8"/>
  <c r="G12" i="8"/>
  <c r="G16" i="8"/>
  <c r="H180" i="7"/>
  <c r="J180" i="7" s="1"/>
  <c r="J215" i="7"/>
  <c r="I373" i="7"/>
  <c r="E36" i="7"/>
  <c r="B31" i="8"/>
  <c r="B11" i="8"/>
  <c r="F19" i="8"/>
  <c r="F14" i="8"/>
  <c r="F12" i="8"/>
  <c r="F16" i="8"/>
  <c r="I38" i="7"/>
  <c r="I37" i="7"/>
  <c r="I227" i="7"/>
  <c r="I215" i="7"/>
  <c r="I339" i="7"/>
  <c r="I333" i="7"/>
  <c r="H10" i="7"/>
  <c r="J10" i="7" s="1"/>
  <c r="E11" i="7"/>
  <c r="I12" i="7"/>
  <c r="E346" i="7"/>
  <c r="I346" i="7" s="1"/>
  <c r="F23" i="8"/>
  <c r="D11" i="8"/>
  <c r="C31" i="8"/>
  <c r="E43" i="8"/>
  <c r="E39" i="8"/>
  <c r="E36" i="8"/>
  <c r="E34" i="8"/>
  <c r="G34" i="8" s="1"/>
  <c r="E32" i="8"/>
  <c r="G11" i="8" l="1"/>
  <c r="F43" i="8"/>
  <c r="G43" i="8"/>
  <c r="F36" i="8"/>
  <c r="G36" i="8"/>
  <c r="F32" i="8"/>
  <c r="G32" i="8"/>
  <c r="F39" i="8"/>
  <c r="G39" i="8"/>
  <c r="H9" i="7"/>
  <c r="E10" i="7"/>
  <c r="I11" i="7"/>
  <c r="E345" i="7"/>
  <c r="I36" i="7"/>
  <c r="F11" i="8"/>
  <c r="F34" i="8"/>
  <c r="E31" i="8"/>
  <c r="D32" i="8"/>
  <c r="D34" i="8"/>
  <c r="D36" i="8"/>
  <c r="D39" i="8"/>
  <c r="D43" i="8"/>
  <c r="B12" i="5"/>
  <c r="B11" i="5" s="1"/>
  <c r="E12" i="5"/>
  <c r="D12" i="5"/>
  <c r="D11" i="5" s="1"/>
  <c r="C12" i="5"/>
  <c r="C11" i="5" s="1"/>
  <c r="G12" i="5" l="1"/>
  <c r="F31" i="8"/>
  <c r="G31" i="8"/>
  <c r="F12" i="5"/>
  <c r="E11" i="5"/>
  <c r="G11" i="5" s="1"/>
  <c r="I345" i="7"/>
  <c r="G9" i="7"/>
  <c r="I10" i="7"/>
  <c r="D31" i="8"/>
  <c r="F11" i="5" l="1"/>
  <c r="F9" i="7" l="1"/>
  <c r="J9" i="7" s="1"/>
  <c r="E275" i="7" l="1"/>
  <c r="I275" i="7" l="1"/>
  <c r="E274" i="7"/>
  <c r="I274" i="7" s="1"/>
  <c r="E273" i="7" l="1"/>
  <c r="E180" i="7" s="1"/>
  <c r="I273" i="7" l="1"/>
  <c r="E9" i="7"/>
  <c r="I9" i="7" s="1"/>
  <c r="I180" i="7"/>
  <c r="G13" i="8"/>
</calcChain>
</file>

<file path=xl/sharedStrings.xml><?xml version="1.0" encoding="utf-8"?>
<sst xmlns="http://schemas.openxmlformats.org/spreadsheetml/2006/main" count="687" uniqueCount="295">
  <si>
    <t>PRIHODI UKUPNO</t>
  </si>
  <si>
    <t>RASHODI UKUPNO</t>
  </si>
  <si>
    <t>Razred</t>
  </si>
  <si>
    <t>Skupina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</si>
  <si>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</si>
  <si>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</si>
  <si>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</si>
  <si>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</si>
  <si>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</si>
  <si>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UKUPNI RASHODI</t>
  </si>
  <si>
    <t>Primici od financijske imovine i zaduživanja</t>
  </si>
  <si>
    <t>Izdaci za financijsku imovinu i otplate zajmova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</si>
  <si>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</si>
  <si>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</si>
  <si>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</si>
  <si>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</si>
  <si>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</si>
  <si>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</si>
  <si>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Prihodi od prodaje proizvedene dugotrajne imovine</t>
  </si>
  <si>
    <t>Pomoći iz inozemstva i od subjekata unutar općeg proračuna</t>
  </si>
  <si>
    <t>Rashodi za nabavu proizvedene dugotrajne imovine</t>
  </si>
  <si>
    <t>Naziv</t>
  </si>
  <si>
    <t>Izvršenje 2022.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</si>
  <si>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</si>
  <si>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</si>
  <si>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</si>
  <si>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</si>
  <si>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</si>
  <si>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</si>
  <si>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Brojčana oznaka i naziv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</si>
  <si>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</si>
  <si>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</si>
  <si>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</si>
  <si>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</si>
  <si>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</si>
  <si>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</si>
  <si>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</si>
  <si>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</si>
  <si>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</si>
  <si>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</si>
  <si>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</si>
  <si>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Prihodi od upravnih i administrativnih pristojbi, pristojbi po posebnim propisima i naknada</t>
  </si>
  <si>
    <t>Prihodi od imovine</t>
  </si>
  <si>
    <t>Naknade građanima i kućanstvima na temelju osiguranja i druge naknade</t>
  </si>
  <si>
    <t>Rashodi za dodatna ulaganja na nefinancijskoj imovini</t>
  </si>
  <si>
    <t>Financijski rashodi</t>
  </si>
  <si>
    <t>Ostali rashodi</t>
  </si>
  <si>
    <t>09 Obrazovanje</t>
  </si>
  <si>
    <t>091 Predškolsko i osnovnoškolsko obrazovanje</t>
  </si>
  <si>
    <t>096 Dodatne usluge u obrazovanju</t>
  </si>
  <si>
    <t>098 Usluge u obrazovanju koje nisu drugdje svrstane</t>
  </si>
  <si>
    <r>
      <t xml:space="preserve">  </t>
    </r>
    <r>
      <rPr>
        <sz val="10"/>
        <rFont val="Arial"/>
        <family val="2"/>
      </rPr>
      <t>32 Vlastiti prihodi</t>
    </r>
  </si>
  <si>
    <t>44 Decentralizirana sredtva</t>
  </si>
  <si>
    <t>5  Pomoći</t>
  </si>
  <si>
    <t>56 Fondovi EU</t>
  </si>
  <si>
    <t>52 Ostale pomoći</t>
  </si>
  <si>
    <t>58 Ostale pomoći-proračunski korisnici</t>
  </si>
  <si>
    <t>PROGRAM 1206</t>
  </si>
  <si>
    <t>EU projekti UO za obrazovanje, kulutru i sport</t>
  </si>
  <si>
    <t>Tekući projekt T120602</t>
  </si>
  <si>
    <t>Europski socijalni fond-Projekt ZMS-pomoćnik u nastavi</t>
  </si>
  <si>
    <t>Izvor financiranja 1.1.1</t>
  </si>
  <si>
    <t>Opći prihodi i primici</t>
  </si>
  <si>
    <t>Izvor financiranja 5.6.1</t>
  </si>
  <si>
    <t xml:space="preserve"> Fondovi EU</t>
  </si>
  <si>
    <t>PROGRAM 1207</t>
  </si>
  <si>
    <t>Zakonski standardi ustanova u obrazovanju</t>
  </si>
  <si>
    <t>Aktivnost A120701</t>
  </si>
  <si>
    <t>Osiguravanje uvjeta rada za redovno poslovanje osnovne škole</t>
  </si>
  <si>
    <t>Izvor financiranja 4.4.1</t>
  </si>
  <si>
    <t xml:space="preserve"> Financijski rashodi</t>
  </si>
  <si>
    <t>Decentralizirana sredstva</t>
  </si>
  <si>
    <t>Izvor financiranja 5.8.1</t>
  </si>
  <si>
    <t>Aktivnost A120702</t>
  </si>
  <si>
    <t>Investicijska ulaganja u osnovne škole</t>
  </si>
  <si>
    <t>Kapitalni projekt K120703</t>
  </si>
  <si>
    <t>Kapitalna ulaganja u osnovne škole</t>
  </si>
  <si>
    <t>PROGRAM 1208</t>
  </si>
  <si>
    <t>Program ustanova u obrazovanju iznad standarda</t>
  </si>
  <si>
    <t>Aktivnost 120801</t>
  </si>
  <si>
    <t>Poticanje demografskog razvitka</t>
  </si>
  <si>
    <t>Aktivnost A120803</t>
  </si>
  <si>
    <t>Natjecanja iz znanja učenika</t>
  </si>
  <si>
    <t>Aktivnost A120804</t>
  </si>
  <si>
    <t>Financiranje školskih projekata</t>
  </si>
  <si>
    <t>Izvor 1.1.1</t>
  </si>
  <si>
    <t>Aktivnost A120808</t>
  </si>
  <si>
    <t>Nabava udžbenika za učenike osnovnih škola</t>
  </si>
  <si>
    <t>Izvor 5.8.1</t>
  </si>
  <si>
    <t>Aktivnost A120809</t>
  </si>
  <si>
    <t>Aktivnost A120810</t>
  </si>
  <si>
    <t>Aktivnost A120811</t>
  </si>
  <si>
    <t>Ostale pomoći proračunski korisnici</t>
  </si>
  <si>
    <t>Programi školskog kurikuluma</t>
  </si>
  <si>
    <t>Aktivnost A120818</t>
  </si>
  <si>
    <t>Ostale aktivnosti osnovnih škola</t>
  </si>
  <si>
    <t>Izvor financiranja 4.3.1</t>
  </si>
  <si>
    <t>Prihodi za posebne namjene proračunski korisnici</t>
  </si>
  <si>
    <t>Izvor financiranja 6.2.1</t>
  </si>
  <si>
    <t>Donacije-proračunski korisnici</t>
  </si>
  <si>
    <t>Dodatne djelatnosti osnovnih škola</t>
  </si>
  <si>
    <t>Izvor financiranja 3.2.1</t>
  </si>
  <si>
    <t>Vlastiti prihodi- proračunski korisnici</t>
  </si>
  <si>
    <t>Organizacija prehrane u osnovnim školama</t>
  </si>
  <si>
    <t>Opskrba školskih ustanova higijenskim potrepštinama za učenice osnovnih škola</t>
  </si>
  <si>
    <t>Tekući projekt T120802</t>
  </si>
  <si>
    <t>Produženi boravak</t>
  </si>
  <si>
    <t>Izvor financiranja 5.2.1</t>
  </si>
  <si>
    <t>43 Prihodi za posebne namjene-proračunski korisnici</t>
  </si>
  <si>
    <t>6 Donacije</t>
  </si>
  <si>
    <t>62 Donacije-proračunski korisnici</t>
  </si>
  <si>
    <t>Školska shema voća i mlijeka</t>
  </si>
  <si>
    <t>Tekući projekt T120708</t>
  </si>
  <si>
    <t>Ostale pomoći</t>
  </si>
  <si>
    <t>Fondovi EU</t>
  </si>
  <si>
    <t>Aktivnost A120819</t>
  </si>
  <si>
    <t>5.8.1</t>
  </si>
  <si>
    <t xml:space="preserve">Izvor </t>
  </si>
  <si>
    <t>Tekući plan 2023.</t>
  </si>
  <si>
    <t>Izvršenje 2023.</t>
  </si>
  <si>
    <t>Indeks                                5/2*100</t>
  </si>
  <si>
    <t xml:space="preserve"> RAČUN PRIHODA I RASHODA </t>
  </si>
  <si>
    <t xml:space="preserve"> IZVJEŠTAJ O PRIHODIMA  PREMA IZVORIMA FINANCIRANJA</t>
  </si>
  <si>
    <t>IZVJEŠTAJ O RASHODIMA PREMA IZVORIMA FINANCIRANJA</t>
  </si>
  <si>
    <t>IZVJEŠTAJ O RASHODIMA PREMA FUNKCIJSKOJ KLASIFIKACIJI</t>
  </si>
  <si>
    <t>II.POSEBNI DIO</t>
  </si>
  <si>
    <t xml:space="preserve"> IZVJEŠTAJ PO PROGRAMSKOJ  KLASIFIKACIJI</t>
  </si>
  <si>
    <t>Pomoći proračunskim korisnicima iz proračuna koji im nije nadležan</t>
  </si>
  <si>
    <t>Prihodi od financijske imovine</t>
  </si>
  <si>
    <t>Kamate na oročena sredstva i depozite po viđenju</t>
  </si>
  <si>
    <t>Prihodi po posebnim propisima</t>
  </si>
  <si>
    <t>Ostali nespomenuti prihodi</t>
  </si>
  <si>
    <t>OSTVARENJE/IZVRŠENJE  1.-12.2022.</t>
  </si>
  <si>
    <t>TEKUĆI PLAN 2023.</t>
  </si>
  <si>
    <t>OSTVARENJE/IZVRŠENJE  1.-12.2023.</t>
  </si>
  <si>
    <t>INDEKS                   5/2*100</t>
  </si>
  <si>
    <t>INDEKS                  5/2*100</t>
  </si>
  <si>
    <t>INDEKS                                5/2*100</t>
  </si>
  <si>
    <t>Prihodi od prodaje proizvoda i roba te pruženih usluga</t>
  </si>
  <si>
    <t>Prihodi od pruženih usluga</t>
  </si>
  <si>
    <t>BROJČANA OZNAKA I NAZIV</t>
  </si>
  <si>
    <t xml:space="preserve">OSTVARENJE/IZVRŠENJE 
1.-12.2022. </t>
  </si>
  <si>
    <t>TEKUĆI PLAN 2023.*</t>
  </si>
  <si>
    <t xml:space="preserve">OSTVARENJE/IZVRŠENJE 
1.-12.2023. </t>
  </si>
  <si>
    <t>UKUPNI PRIHODI</t>
  </si>
  <si>
    <t>Pomoći od izvanproračunskih korisnika</t>
  </si>
  <si>
    <t>Tekuće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</si>
  <si>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</si>
  <si>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</si>
  <si>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Donacije od pravnih i fizičkih ososba izvan općeg proračuna i povrat donacija po protestiranim jamstvima</t>
  </si>
  <si>
    <t>Tekuće donacije</t>
  </si>
  <si>
    <t>Prihodi od nadležnog proračuna i od HZZo-a temeljem ugovornih obveza</t>
  </si>
  <si>
    <t>Prihodi od nadležnog proračunaza financiranjeredovne djelatnosti proračunskih korisnika</t>
  </si>
  <si>
    <t>Prihodi od nadležnog proračuna za financiranje rashoda poslovanja</t>
  </si>
  <si>
    <t>Prihodi od prodaje građevinskih objekata</t>
  </si>
  <si>
    <t>Stambeni objekti</t>
  </si>
  <si>
    <t>…</t>
  </si>
  <si>
    <t>Plaće (Bruto)</t>
  </si>
  <si>
    <t>Plaće za redovan rad</t>
  </si>
  <si>
    <t>Plaće za prekovremeni rad</t>
  </si>
  <si>
    <t>Ostali rashodi za zaposlene</t>
  </si>
  <si>
    <t>Doprinosi na plaće</t>
  </si>
  <si>
    <t>Dop.za obvezno zdravstv.osig</t>
  </si>
  <si>
    <t>Dop.za obvezno osig.u.sl.nezaposl.</t>
  </si>
  <si>
    <t>Naknade troškova zaposlenima</t>
  </si>
  <si>
    <t>Službena putovanja</t>
  </si>
  <si>
    <t>Stručna usavršavanja</t>
  </si>
  <si>
    <t>Ostale naknade zaposlenima</t>
  </si>
  <si>
    <t>Rashodi za materijal i energiju</t>
  </si>
  <si>
    <t>Uredski materijal</t>
  </si>
  <si>
    <t>Materijal i sirovine</t>
  </si>
  <si>
    <t>Energija</t>
  </si>
  <si>
    <t>Materijal i dijelovi za tekuće i investicijsko održavanje</t>
  </si>
  <si>
    <t>Sitni inventar</t>
  </si>
  <si>
    <t>Službena, radna i zaštitna odjeća i obuća</t>
  </si>
  <si>
    <t>Rashodi za usluge</t>
  </si>
  <si>
    <t>Usluge telefona,pošte</t>
  </si>
  <si>
    <t>Usluge tekućeg i investicijskog održavanja</t>
  </si>
  <si>
    <t>Promidžbeni materijal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</si>
  <si>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</si>
  <si>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</si>
  <si>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</si>
  <si>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</si>
  <si>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</si>
  <si>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</si>
  <si>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Ostali nespomenuti rashodi poslovanja</t>
  </si>
  <si>
    <t>Naknade za rad pred. i izvr. tijela, povjer. i sl.</t>
  </si>
  <si>
    <t>Premije osiguranja</t>
  </si>
  <si>
    <t>Reprezentacija</t>
  </si>
  <si>
    <t>Članarine</t>
  </si>
  <si>
    <t>Pristojbe i naknade</t>
  </si>
  <si>
    <t>Troškovi sudskih postupaka</t>
  </si>
  <si>
    <t>Bankarske usluge i usluge platnog prometa</t>
  </si>
  <si>
    <t>Negativne tečajne razlike i valutna klauzula</t>
  </si>
  <si>
    <t>Zatezne kamate</t>
  </si>
  <si>
    <t>Ostali nespomenuti financijski rashodi</t>
  </si>
  <si>
    <t>Tekuće donacije u naravi</t>
  </si>
  <si>
    <t>Oprema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</si>
  <si>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</si>
  <si>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</si>
  <si>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</si>
  <si>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</si>
  <si>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</si>
  <si>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</si>
  <si>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</si>
  <si>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INDEKS                                   5/2*100</t>
  </si>
  <si>
    <t>Prihodi od prodaje proizv. i robe te pruž. usluga,prihodi od donacija te povrati po protestiranim jamstvima</t>
  </si>
  <si>
    <t>Kapitalne donacije</t>
  </si>
  <si>
    <t>Prihodi od nadležnog proračuna za nabavu nefinancijske imovine</t>
  </si>
  <si>
    <t>Ostali financijski rashodi</t>
  </si>
  <si>
    <t>Naknade građanima i kućanstvima u naravi</t>
  </si>
  <si>
    <t>Ostale naknade građanima i kućanstvima iz proračuna</t>
  </si>
  <si>
    <t>Plaće za posebne uvjete rada</t>
  </si>
  <si>
    <t>IZVJEŠTAJ O PRIHODIMA I RASHODIMA PREMA EKONOMSKOJ KLASIFIKACIJI</t>
  </si>
  <si>
    <t>Plaće(bruto)</t>
  </si>
  <si>
    <t>Doprinosi za obvezno zdravstveno osiguranje</t>
  </si>
  <si>
    <t>Naknade za prijevoz, za rad na terenu i za odvojen život</t>
  </si>
  <si>
    <t>Naknade za prijevoz, rad na terenu i odvojeni život</t>
  </si>
  <si>
    <t>Stručno usavršavanje zaposlenika</t>
  </si>
  <si>
    <t>Ostale naknade troškova zaposlenima</t>
  </si>
  <si>
    <t xml:space="preserve">Rashodi za materijal </t>
  </si>
  <si>
    <t>Uredski materijal i ostali materijalni rashodi</t>
  </si>
  <si>
    <t>Sitni inventar i auto gume</t>
  </si>
  <si>
    <t>Uredska oprema i namještaj</t>
  </si>
  <si>
    <t>Usluge telefona, pošte i prijevoza</t>
  </si>
  <si>
    <t>Usluge promidžbe i informiranja</t>
  </si>
  <si>
    <t>Zdravstvene i veterinarske usluge</t>
  </si>
  <si>
    <t>Intelektualne i osobne usluge</t>
  </si>
  <si>
    <t>Članarine i norme</t>
  </si>
  <si>
    <t>Stručno usavršavanje zaopslenika</t>
  </si>
  <si>
    <t>Naknade troškova osobama izvan radnog odnosa</t>
  </si>
  <si>
    <t>Naknade građanima  i kućanstvima iz proračuna</t>
  </si>
  <si>
    <t>Postrojenja i oprema</t>
  </si>
  <si>
    <t>Izvor financiranja 5.8.2</t>
  </si>
  <si>
    <t>Ostale pomoći proračunski korisnici-prenesena sredtva</t>
  </si>
  <si>
    <t>Dodatna ulaganja na građevinskim objektima</t>
  </si>
  <si>
    <t>Naknade građanima  i kućanstvima u naravi</t>
  </si>
  <si>
    <t>Naknade za prijevoz, za rad na terenu i odvojeni život</t>
  </si>
  <si>
    <t>INDEKS                  5/4*100</t>
  </si>
  <si>
    <t>Rashodi za dodatna ulaganja na financijskoj imovini</t>
  </si>
  <si>
    <t>Izvor financiranja 6.2.2</t>
  </si>
  <si>
    <t>Donacije-proračunski korisnici-prenesena sredstva</t>
  </si>
  <si>
    <t>Izvor financiranja 3.2.2</t>
  </si>
  <si>
    <t>Vlastiti prihodi proračunski korisnici-prenesena sredstva</t>
  </si>
  <si>
    <t>72 Priho. Od nefinan.imovine</t>
  </si>
  <si>
    <t>72 Priho.od nefinan.imovine</t>
  </si>
  <si>
    <t>Korisnik K005</t>
  </si>
  <si>
    <t>IZVORNI PLAN/ REBALANS 2023.</t>
  </si>
  <si>
    <t>IZVORNI PLAN/REBALANS 2023</t>
  </si>
  <si>
    <t>izvorni plan / rebalans 2023.</t>
  </si>
  <si>
    <t>sportska oprema</t>
  </si>
  <si>
    <t>postrojenja i oprema</t>
  </si>
  <si>
    <t>rashodi za nabavu proizvedene dugotrajne imovine</t>
  </si>
  <si>
    <t>rashodi za usluge</t>
  </si>
  <si>
    <t>komunalne usluge</t>
  </si>
  <si>
    <t>Usluge tekućeg i inves.održavanja</t>
  </si>
  <si>
    <t>Ostali nespomenuiti rashodi poslo.</t>
  </si>
  <si>
    <t>Ostale naknade trošk.zaposlenima</t>
  </si>
  <si>
    <t>Doprinos za obvezno zdrav.osigur.</t>
  </si>
  <si>
    <t>Materijal i dijelovi za tek.i inv.održ.</t>
  </si>
  <si>
    <t>Službena radna i zaštitna odjeća</t>
  </si>
  <si>
    <t>Usluge telefona pošte i prijevoza</t>
  </si>
  <si>
    <t>zatezne kamate</t>
  </si>
  <si>
    <t>Izvor financiranja 7.2.1</t>
  </si>
  <si>
    <t>INDEKS           5/3*100</t>
  </si>
  <si>
    <t>Materijal i dije.za tek. I inv.održav.</t>
  </si>
  <si>
    <t>Rashodi za dodatna ulaganja na građevinskim objektima</t>
  </si>
  <si>
    <t>Ostale usluge tek. i in.održavanja</t>
  </si>
  <si>
    <t>INDEKS                                   5/3*100</t>
  </si>
  <si>
    <t>INDEKS                                5/3*100</t>
  </si>
  <si>
    <t>Indeks                                5/3*100</t>
  </si>
  <si>
    <t xml:space="preserve">INDEKS            5/3*100               </t>
  </si>
  <si>
    <t>Osnovna škola Župa dubrovačka</t>
  </si>
  <si>
    <t>Tuzemne članarine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</si>
  <si>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</si>
  <si>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</si>
  <si>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Napomena : "N" označava razdoblje </t>
  </si>
  <si>
    <t>Napomena:  Iznosi u stupcu "OSTVARENJE/IZVRŠENJE N-1." preračunavaju se iz kuna u eure prema fiksnom tečaju konverzije (1 EUR=7,53450 kuna) i po pravilima za preračunavanje i zaokruživanje.</t>
  </si>
  <si>
    <t>SAŽETAK  RAČUNA PRIHODA I RASHODA I  RAČUNA FINANCIRANJA  može sadržavati i dodatne podatke.</t>
  </si>
  <si>
    <t>PRIJENOS  VIŠKA/MANJKA U SLJEDEĆE RAZDOBLJE</t>
  </si>
  <si>
    <t>PRENESENI VIŠAK/MANJAK IZ PRETHODNE GODINE</t>
  </si>
  <si>
    <t>RAZLIKA PRIMITAKA I IZDATAKA</t>
  </si>
  <si>
    <t>7=5/4*100</t>
  </si>
  <si>
    <t>6=5/2*100</t>
  </si>
  <si>
    <t>INDEKS**</t>
  </si>
  <si>
    <t>INDEKS</t>
  </si>
  <si>
    <t xml:space="preserve">OSTVARENJE/IZVRŠENJE 
N. </t>
  </si>
  <si>
    <t>TEKUĆI PLAN N.*</t>
  </si>
  <si>
    <t>IZVORNI PLAN ILI REBALANS N.*</t>
  </si>
  <si>
    <t xml:space="preserve">OSTVARENJE/IZVRŠENJE 
N-1. </t>
  </si>
  <si>
    <t>SAŽETAK RAČUNA FINANCIRANJA</t>
  </si>
  <si>
    <t>RAZLIKA - VIŠAK MANJAK</t>
  </si>
  <si>
    <t>SAŽETAK  RAČUNA PRIHODA I RASHODA</t>
  </si>
  <si>
    <t>SAŽETAK  RAČUNA PRIHODA I RASHODA I  RAČUNA FINANCIRANJA</t>
  </si>
  <si>
    <t>IZVJEŠTAJ O IZVRŠENJU FINANCIJSKOG PLANA PRORAČUNSKOG KORISNIKA JEDINICE LOKALNE I PODRUČNE (REGIONALNE) SAMOUPRAVE ZA N.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</si>
</sst>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3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5" fillId="2" borderId="3" xfId="0" quotePrefix="1" applyFont="1" applyFill="1" applyBorder="1" applyAlignment="1">
      <alignment horizontal="left" vertical="center"/>
    </xf>
    <xf numFmtId="0" fontId="15" fillId="2" borderId="3" xfId="0" quotePrefix="1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3" fontId="3" fillId="5" borderId="4" xfId="0" applyNumberFormat="1" applyFont="1" applyFill="1" applyBorder="1" applyAlignment="1">
      <alignment horizontal="right"/>
    </xf>
    <xf numFmtId="0" fontId="16" fillId="5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6" fillId="7" borderId="4" xfId="0" applyNumberFormat="1" applyFont="1" applyFill="1" applyBorder="1" applyAlignment="1">
      <alignment horizontal="right"/>
    </xf>
    <xf numFmtId="0" fontId="9" fillId="7" borderId="3" xfId="0" applyFont="1" applyFill="1" applyBorder="1" applyAlignment="1">
      <alignment vertical="center" wrapText="1"/>
    </xf>
    <xf numFmtId="0" fontId="16" fillId="3" borderId="3" xfId="0" quotePrefix="1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/>
    <xf numFmtId="0" fontId="0" fillId="5" borderId="0" xfId="0" applyFill="1"/>
    <xf numFmtId="3" fontId="6" fillId="5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3" fillId="4" borderId="4" xfId="0" applyNumberFormat="1" applyFont="1" applyFill="1" applyBorder="1" applyAlignment="1">
      <alignment horizontal="right"/>
    </xf>
    <xf numFmtId="0" fontId="7" fillId="5" borderId="3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7" fillId="4" borderId="3" xfId="0" quotePrefix="1" applyFont="1" applyFill="1" applyBorder="1" applyAlignment="1">
      <alignment horizontal="left" vertical="center"/>
    </xf>
    <xf numFmtId="0" fontId="15" fillId="4" borderId="3" xfId="0" quotePrefix="1" applyFont="1" applyFill="1" applyBorder="1" applyAlignment="1">
      <alignment horizontal="left" vertical="center"/>
    </xf>
    <xf numFmtId="0" fontId="7" fillId="5" borderId="3" xfId="0" quotePrefix="1" applyFont="1" applyFill="1" applyBorder="1" applyAlignment="1">
      <alignment horizontal="left" vertical="center"/>
    </xf>
    <xf numFmtId="0" fontId="15" fillId="5" borderId="3" xfId="0" quotePrefix="1" applyFont="1" applyFill="1" applyBorder="1" applyAlignment="1">
      <alignment horizontal="left" vertical="center"/>
    </xf>
    <xf numFmtId="0" fontId="15" fillId="5" borderId="3" xfId="0" quotePrefix="1" applyFont="1" applyFill="1" applyBorder="1" applyAlignment="1">
      <alignment horizontal="left" vertical="center" wrapText="1"/>
    </xf>
    <xf numFmtId="0" fontId="15" fillId="4" borderId="3" xfId="0" quotePrefix="1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0" fillId="0" borderId="3" xfId="0" applyBorder="1"/>
    <xf numFmtId="0" fontId="1" fillId="0" borderId="0" xfId="0" applyFont="1"/>
    <xf numFmtId="0" fontId="3" fillId="2" borderId="4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6" fillId="5" borderId="4" xfId="0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left" wrapText="1"/>
    </xf>
    <xf numFmtId="3" fontId="3" fillId="5" borderId="3" xfId="0" applyNumberFormat="1" applyFont="1" applyFill="1" applyBorder="1" applyAlignment="1">
      <alignment horizontal="left" wrapText="1"/>
    </xf>
    <xf numFmtId="3" fontId="3" fillId="2" borderId="3" xfId="0" applyNumberFormat="1" applyFont="1" applyFill="1" applyBorder="1" applyAlignment="1">
      <alignment horizontal="left" wrapText="1"/>
    </xf>
    <xf numFmtId="3" fontId="6" fillId="5" borderId="3" xfId="0" applyNumberFormat="1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/>
    </xf>
    <xf numFmtId="0" fontId="0" fillId="3" borderId="3" xfId="0" applyFill="1" applyBorder="1"/>
    <xf numFmtId="0" fontId="0" fillId="7" borderId="3" xfId="0" applyFill="1" applyBorder="1"/>
    <xf numFmtId="0" fontId="1" fillId="7" borderId="3" xfId="0" applyFont="1" applyFill="1" applyBorder="1"/>
    <xf numFmtId="0" fontId="22" fillId="3" borderId="3" xfId="0" applyFont="1" applyFill="1" applyBorder="1" applyAlignment="1">
      <alignment horizontal="left" vertical="center" wrapText="1"/>
    </xf>
    <xf numFmtId="3" fontId="22" fillId="3" borderId="4" xfId="0" applyNumberFormat="1" applyFont="1" applyFill="1" applyBorder="1" applyAlignment="1">
      <alignment horizontal="right"/>
    </xf>
    <xf numFmtId="0" fontId="1" fillId="3" borderId="3" xfId="0" applyFont="1" applyFill="1" applyBorder="1"/>
    <xf numFmtId="0" fontId="0" fillId="4" borderId="3" xfId="0" applyFill="1" applyBorder="1"/>
    <xf numFmtId="0" fontId="0" fillId="5" borderId="3" xfId="0" applyFill="1" applyBorder="1"/>
    <xf numFmtId="0" fontId="0" fillId="2" borderId="3" xfId="0" applyFill="1" applyBorder="1"/>
    <xf numFmtId="3" fontId="22" fillId="3" borderId="3" xfId="0" applyNumberFormat="1" applyFont="1" applyFill="1" applyBorder="1" applyAlignment="1">
      <alignment horizontal="left" wrapText="1"/>
    </xf>
    <xf numFmtId="3" fontId="6" fillId="7" borderId="3" xfId="0" applyNumberFormat="1" applyFont="1" applyFill="1" applyBorder="1" applyAlignment="1">
      <alignment horizontal="left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20" fillId="4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9" fillId="4" borderId="3" xfId="0" quotePrefix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left" wrapText="1"/>
    </xf>
    <xf numFmtId="0" fontId="21" fillId="5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3" fontId="3" fillId="4" borderId="3" xfId="0" applyNumberFormat="1" applyFont="1" applyFill="1" applyBorder="1" applyAlignment="1">
      <alignment horizontal="left" vertical="center" wrapText="1"/>
    </xf>
    <xf numFmtId="3" fontId="6" fillId="7" borderId="3" xfId="0" applyNumberFormat="1" applyFont="1" applyFill="1" applyBorder="1" applyAlignment="1">
      <alignment horizontal="left" wrapText="1"/>
    </xf>
    <xf numFmtId="3" fontId="6" fillId="3" borderId="3" xfId="0" applyNumberFormat="1" applyFont="1" applyFill="1" applyBorder="1" applyAlignment="1">
      <alignment horizontal="left" wrapText="1"/>
    </xf>
    <xf numFmtId="0" fontId="0" fillId="5" borderId="1" xfId="0" applyFill="1" applyBorder="1"/>
    <xf numFmtId="0" fontId="0" fillId="0" borderId="1" xfId="0" applyBorder="1"/>
    <xf numFmtId="0" fontId="5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0" fillId="0" borderId="2" xfId="0" applyBorder="1"/>
    <xf numFmtId="0" fontId="3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3" fillId="5" borderId="5" xfId="0" applyFont="1" applyFill="1" applyBorder="1" applyAlignment="1">
      <alignment horizontal="left" vertical="center" wrapText="1" indent="1"/>
    </xf>
    <xf numFmtId="0" fontId="3" fillId="5" borderId="15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0" fontId="3" fillId="5" borderId="8" xfId="0" applyFont="1" applyFill="1" applyBorder="1" applyAlignment="1">
      <alignment horizontal="left" vertical="center" wrapText="1" indent="1"/>
    </xf>
    <xf numFmtId="0" fontId="3" fillId="5" borderId="9" xfId="0" applyFont="1" applyFill="1" applyBorder="1" applyAlignment="1">
      <alignment horizontal="left" vertical="center" wrapText="1" indent="1"/>
    </xf>
    <xf numFmtId="0" fontId="19" fillId="5" borderId="3" xfId="0" applyFont="1" applyFill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6" fillId="4" borderId="3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wrapText="1"/>
    </xf>
    <xf numFmtId="0" fontId="19" fillId="5" borderId="3" xfId="0" applyFont="1" applyFill="1" applyBorder="1" applyAlignment="1">
      <alignment wrapText="1"/>
    </xf>
    <xf numFmtId="0" fontId="19" fillId="0" borderId="3" xfId="0" applyFont="1" applyBorder="1" applyAlignment="1">
      <alignment wrapText="1"/>
    </xf>
    <xf numFmtId="0" fontId="22" fillId="3" borderId="3" xfId="0" applyFont="1" applyFill="1" applyBorder="1" applyAlignment="1">
      <alignment wrapText="1"/>
    </xf>
    <xf numFmtId="0" fontId="19" fillId="0" borderId="3" xfId="0" applyFont="1" applyBorder="1"/>
    <xf numFmtId="0" fontId="3" fillId="2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3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left" vertical="center" wrapText="1" indent="1"/>
    </xf>
    <xf numFmtId="0" fontId="7" fillId="2" borderId="10" xfId="0" applyFont="1" applyFill="1" applyBorder="1" applyAlignment="1">
      <alignment horizontal="left" vertical="center" wrapText="1" indent="1"/>
    </xf>
    <xf numFmtId="0" fontId="7" fillId="5" borderId="8" xfId="0" applyFont="1" applyFill="1" applyBorder="1" applyAlignment="1">
      <alignment horizontal="left" vertical="center" wrapText="1" indent="1"/>
    </xf>
    <xf numFmtId="0" fontId="7" fillId="5" borderId="9" xfId="0" applyFont="1" applyFill="1" applyBorder="1" applyAlignment="1">
      <alignment horizontal="left" vertical="center" wrapText="1" indent="1"/>
    </xf>
    <xf numFmtId="0" fontId="7" fillId="5" borderId="10" xfId="0" applyFont="1" applyFill="1" applyBorder="1" applyAlignment="1">
      <alignment horizontal="left" vertical="center" wrapText="1" indent="1"/>
    </xf>
    <xf numFmtId="0" fontId="7" fillId="5" borderId="4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left" vertical="center" wrapText="1" indent="1"/>
    </xf>
    <xf numFmtId="0" fontId="3" fillId="8" borderId="10" xfId="0" applyFont="1" applyFill="1" applyBorder="1" applyAlignment="1">
      <alignment horizontal="left" vertical="center" wrapText="1" indent="1"/>
    </xf>
    <xf numFmtId="0" fontId="7" fillId="8" borderId="3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 indent="1"/>
    </xf>
    <xf numFmtId="0" fontId="15" fillId="8" borderId="4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left" vertical="center" wrapText="1" indent="1"/>
    </xf>
    <xf numFmtId="0" fontId="7" fillId="5" borderId="4" xfId="0" applyFont="1" applyFill="1" applyBorder="1" applyAlignment="1">
      <alignment horizontal="left" vertical="center" wrapText="1" indent="1"/>
    </xf>
    <xf numFmtId="0" fontId="18" fillId="5" borderId="1" xfId="0" applyFont="1" applyFill="1" applyBorder="1" applyAlignment="1">
      <alignment horizontal="left" vertical="center" wrapText="1" indent="1"/>
    </xf>
    <xf numFmtId="0" fontId="18" fillId="5" borderId="2" xfId="0" applyFont="1" applyFill="1" applyBorder="1" applyAlignment="1">
      <alignment horizontal="left" vertical="center" wrapText="1" indent="1"/>
    </xf>
    <xf numFmtId="0" fontId="18" fillId="5" borderId="4" xfId="0" applyFont="1" applyFill="1" applyBorder="1" applyAlignment="1">
      <alignment horizontal="left" vertical="center" wrapText="1" indent="1"/>
    </xf>
    <xf numFmtId="0" fontId="18" fillId="2" borderId="1" xfId="0" applyFont="1" applyFill="1" applyBorder="1" applyAlignment="1">
      <alignment horizontal="left" vertical="center" wrapText="1" indent="1"/>
    </xf>
    <xf numFmtId="0" fontId="18" fillId="2" borderId="2" xfId="0" applyFont="1" applyFill="1" applyBorder="1" applyAlignment="1">
      <alignment horizontal="left" vertical="center" wrapText="1" indent="1"/>
    </xf>
    <xf numFmtId="0" fontId="18" fillId="2" borderId="4" xfId="0" applyFont="1" applyFill="1" applyBorder="1" applyAlignment="1">
      <alignment horizontal="left" vertical="center" wrapText="1" indent="1"/>
    </xf>
    <xf numFmtId="0" fontId="7" fillId="4" borderId="4" xfId="0" applyFont="1" applyFill="1" applyBorder="1" applyAlignment="1">
      <alignment vertical="center" wrapText="1"/>
    </xf>
    <xf numFmtId="0" fontId="3" fillId="8" borderId="8" xfId="0" applyFont="1" applyFill="1" applyBorder="1" applyAlignment="1">
      <alignment horizontal="left" vertical="center" wrapText="1" indent="1"/>
    </xf>
    <xf numFmtId="0" fontId="7" fillId="8" borderId="4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left" vertical="center" wrapText="1" indent="1"/>
    </xf>
    <xf numFmtId="0" fontId="18" fillId="4" borderId="2" xfId="0" applyFont="1" applyFill="1" applyBorder="1" applyAlignment="1">
      <alignment horizontal="left" vertical="center" wrapText="1" indent="1"/>
    </xf>
    <xf numFmtId="0" fontId="18" fillId="4" borderId="4" xfId="0" applyFont="1" applyFill="1" applyBorder="1" applyAlignment="1">
      <alignment horizontal="left" vertical="center" wrapText="1" indent="1"/>
    </xf>
    <xf numFmtId="0" fontId="15" fillId="4" borderId="3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horizontal="left" vertical="center" wrapText="1" indent="1"/>
    </xf>
    <xf numFmtId="0" fontId="18" fillId="8" borderId="2" xfId="0" applyFont="1" applyFill="1" applyBorder="1" applyAlignment="1">
      <alignment horizontal="left" vertical="center" wrapText="1" indent="1"/>
    </xf>
    <xf numFmtId="0" fontId="18" fillId="8" borderId="4" xfId="0" applyFont="1" applyFill="1" applyBorder="1" applyAlignment="1">
      <alignment horizontal="left" vertical="center" wrapText="1" indent="1"/>
    </xf>
    <xf numFmtId="0" fontId="15" fillId="8" borderId="3" xfId="0" applyFont="1" applyFill="1" applyBorder="1" applyAlignment="1">
      <alignment vertical="center" wrapText="1"/>
    </xf>
    <xf numFmtId="0" fontId="0" fillId="8" borderId="3" xfId="0" applyFill="1" applyBorder="1"/>
    <xf numFmtId="0" fontId="19" fillId="8" borderId="3" xfId="0" applyFont="1" applyFill="1" applyBorder="1" applyAlignment="1">
      <alignment wrapText="1"/>
    </xf>
    <xf numFmtId="0" fontId="15" fillId="2" borderId="4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horizontal="left" vertical="center" wrapText="1" indent="1"/>
    </xf>
    <xf numFmtId="0" fontId="18" fillId="4" borderId="9" xfId="0" applyFont="1" applyFill="1" applyBorder="1" applyAlignment="1">
      <alignment horizontal="left" vertical="center" wrapText="1" indent="1"/>
    </xf>
    <xf numFmtId="0" fontId="18" fillId="4" borderId="10" xfId="0" applyFont="1" applyFill="1" applyBorder="1" applyAlignment="1">
      <alignment horizontal="left" vertical="center" wrapText="1" indent="1"/>
    </xf>
    <xf numFmtId="0" fontId="15" fillId="4" borderId="4" xfId="0" applyFont="1" applyFill="1" applyBorder="1" applyAlignment="1">
      <alignment vertical="center" wrapText="1"/>
    </xf>
    <xf numFmtId="0" fontId="18" fillId="2" borderId="14" xfId="0" applyFont="1" applyFill="1" applyBorder="1" applyAlignment="1">
      <alignment horizontal="left" vertical="center" wrapText="1" indent="1"/>
    </xf>
    <xf numFmtId="0" fontId="18" fillId="2" borderId="5" xfId="0" applyFont="1" applyFill="1" applyBorder="1" applyAlignment="1">
      <alignment horizontal="left" vertical="center" wrapText="1" indent="1"/>
    </xf>
    <xf numFmtId="0" fontId="18" fillId="2" borderId="15" xfId="0" applyFont="1" applyFill="1" applyBorder="1" applyAlignment="1">
      <alignment horizontal="left" vertical="center" wrapText="1" indent="1"/>
    </xf>
    <xf numFmtId="0" fontId="3" fillId="8" borderId="2" xfId="0" applyFont="1" applyFill="1" applyBorder="1" applyAlignment="1">
      <alignment horizontal="left" vertical="center" wrapText="1" indent="1"/>
    </xf>
    <xf numFmtId="0" fontId="3" fillId="8" borderId="4" xfId="0" applyFont="1" applyFill="1" applyBorder="1" applyAlignment="1">
      <alignment horizontal="left" vertical="center" wrapText="1" indent="1"/>
    </xf>
    <xf numFmtId="0" fontId="15" fillId="5" borderId="4" xfId="0" applyFont="1" applyFill="1" applyBorder="1" applyAlignment="1">
      <alignment vertical="center" wrapText="1"/>
    </xf>
    <xf numFmtId="0" fontId="18" fillId="5" borderId="14" xfId="0" applyFont="1" applyFill="1" applyBorder="1" applyAlignment="1">
      <alignment horizontal="left" vertical="center" wrapText="1" indent="1"/>
    </xf>
    <xf numFmtId="0" fontId="18" fillId="5" borderId="5" xfId="0" applyFont="1" applyFill="1" applyBorder="1" applyAlignment="1">
      <alignment horizontal="left" vertical="center" wrapText="1" indent="1"/>
    </xf>
    <xf numFmtId="0" fontId="18" fillId="5" borderId="15" xfId="0" applyFont="1" applyFill="1" applyBorder="1" applyAlignment="1">
      <alignment horizontal="left" vertical="center" wrapText="1" indent="1"/>
    </xf>
    <xf numFmtId="0" fontId="18" fillId="4" borderId="14" xfId="0" applyFont="1" applyFill="1" applyBorder="1" applyAlignment="1">
      <alignment horizontal="left" vertical="center" wrapText="1" indent="1"/>
    </xf>
    <xf numFmtId="0" fontId="18" fillId="4" borderId="5" xfId="0" applyFont="1" applyFill="1" applyBorder="1" applyAlignment="1">
      <alignment horizontal="left" vertical="center" wrapText="1" indent="1"/>
    </xf>
    <xf numFmtId="0" fontId="18" fillId="4" borderId="15" xfId="0" applyFont="1" applyFill="1" applyBorder="1" applyAlignment="1">
      <alignment horizontal="left" vertical="center" wrapText="1" indent="1"/>
    </xf>
    <xf numFmtId="0" fontId="3" fillId="8" borderId="1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4" borderId="0" xfId="0" applyFill="1"/>
    <xf numFmtId="0" fontId="3" fillId="10" borderId="3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4" fontId="22" fillId="3" borderId="3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3" fillId="2" borderId="1" xfId="0" applyNumberFormat="1" applyFont="1" applyFill="1" applyBorder="1" applyAlignment="1">
      <alignment horizontal="right" wrapText="1"/>
    </xf>
    <xf numFmtId="4" fontId="0" fillId="5" borderId="3" xfId="0" applyNumberFormat="1" applyFill="1" applyBorder="1"/>
    <xf numFmtId="4" fontId="0" fillId="0" borderId="3" xfId="0" applyNumberFormat="1" applyBorder="1"/>
    <xf numFmtId="4" fontId="20" fillId="4" borderId="3" xfId="0" applyNumberFormat="1" applyFont="1" applyFill="1" applyBorder="1" applyAlignment="1">
      <alignment horizontal="right" vertical="center" wrapText="1"/>
    </xf>
    <xf numFmtId="4" fontId="21" fillId="5" borderId="3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3" fillId="4" borderId="3" xfId="0" applyNumberFormat="1" applyFont="1" applyFill="1" applyBorder="1" applyAlignment="1">
      <alignment horizontal="right" vertical="center" wrapText="1"/>
    </xf>
    <xf numFmtId="4" fontId="6" fillId="5" borderId="3" xfId="0" applyNumberFormat="1" applyFont="1" applyFill="1" applyBorder="1" applyAlignment="1">
      <alignment horizontal="right"/>
    </xf>
    <xf numFmtId="2" fontId="6" fillId="7" borderId="3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right"/>
    </xf>
    <xf numFmtId="2" fontId="0" fillId="4" borderId="3" xfId="0" applyNumberFormat="1" applyFill="1" applyBorder="1"/>
    <xf numFmtId="2" fontId="0" fillId="5" borderId="3" xfId="0" applyNumberFormat="1" applyFill="1" applyBorder="1"/>
    <xf numFmtId="2" fontId="0" fillId="0" borderId="3" xfId="0" applyNumberFormat="1" applyBorder="1"/>
    <xf numFmtId="2" fontId="0" fillId="2" borderId="3" xfId="0" applyNumberFormat="1" applyFill="1" applyBorder="1"/>
    <xf numFmtId="2" fontId="1" fillId="3" borderId="3" xfId="0" applyNumberFormat="1" applyFont="1" applyFill="1" applyBorder="1"/>
    <xf numFmtId="2" fontId="0" fillId="8" borderId="3" xfId="0" applyNumberFormat="1" applyFill="1" applyBorder="1"/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5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2" fontId="6" fillId="5" borderId="3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2" fontId="17" fillId="7" borderId="3" xfId="0" applyNumberFormat="1" applyFont="1" applyFill="1" applyBorder="1" applyAlignment="1">
      <alignment horizontal="right"/>
    </xf>
    <xf numFmtId="2" fontId="17" fillId="3" borderId="3" xfId="0" applyNumberFormat="1" applyFont="1" applyFill="1" applyBorder="1" applyAlignment="1">
      <alignment horizontal="right"/>
    </xf>
    <xf numFmtId="2" fontId="3" fillId="8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right"/>
    </xf>
    <xf numFmtId="2" fontId="7" fillId="5" borderId="3" xfId="0" applyNumberFormat="1" applyFont="1" applyFill="1" applyBorder="1" applyAlignment="1">
      <alignment horizontal="right"/>
    </xf>
    <xf numFmtId="2" fontId="7" fillId="2" borderId="3" xfId="0" applyNumberFormat="1" applyFont="1" applyFill="1" applyBorder="1" applyAlignment="1">
      <alignment horizontal="right"/>
    </xf>
    <xf numFmtId="2" fontId="3" fillId="5" borderId="3" xfId="0" applyNumberFormat="1" applyFont="1" applyFill="1" applyBorder="1"/>
    <xf numFmtId="2" fontId="0" fillId="0" borderId="0" xfId="0" applyNumberFormat="1"/>
    <xf numFmtId="2" fontId="18" fillId="2" borderId="3" xfId="0" applyNumberFormat="1" applyFont="1" applyFill="1" applyBorder="1" applyAlignment="1">
      <alignment horizontal="right"/>
    </xf>
    <xf numFmtId="2" fontId="18" fillId="8" borderId="3" xfId="0" applyNumberFormat="1" applyFont="1" applyFill="1" applyBorder="1" applyAlignment="1">
      <alignment horizontal="right"/>
    </xf>
    <xf numFmtId="2" fontId="18" fillId="4" borderId="3" xfId="0" applyNumberFormat="1" applyFont="1" applyFill="1" applyBorder="1" applyAlignment="1">
      <alignment horizontal="right"/>
    </xf>
    <xf numFmtId="2" fontId="18" fillId="5" borderId="3" xfId="0" applyNumberFormat="1" applyFont="1" applyFill="1" applyBorder="1" applyAlignment="1">
      <alignment horizontal="right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2" fontId="3" fillId="9" borderId="3" xfId="0" applyNumberFormat="1" applyFont="1" applyFill="1" applyBorder="1" applyAlignment="1">
      <alignment horizontal="right" vertical="center" wrapText="1"/>
    </xf>
    <xf numFmtId="2" fontId="3" fillId="9" borderId="3" xfId="0" applyNumberFormat="1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left" vertical="center" wrapText="1"/>
    </xf>
    <xf numFmtId="2" fontId="3" fillId="9" borderId="3" xfId="0" applyNumberFormat="1" applyFont="1" applyFill="1" applyBorder="1" applyAlignment="1">
      <alignment horizontal="right"/>
    </xf>
    <xf numFmtId="0" fontId="19" fillId="9" borderId="11" xfId="0" applyFont="1" applyFill="1" applyBorder="1" applyAlignment="1">
      <alignment horizontal="left" vertical="center" indent="1"/>
    </xf>
    <xf numFmtId="0" fontId="19" fillId="9" borderId="11" xfId="0" applyFont="1" applyFill="1" applyBorder="1" applyAlignment="1">
      <alignment horizontal="left" vertical="center" wrapText="1" indent="1"/>
    </xf>
    <xf numFmtId="0" fontId="19" fillId="9" borderId="3" xfId="0" applyFont="1" applyFill="1" applyBorder="1" applyAlignment="1">
      <alignment horizontal="left" vertical="center" wrapText="1"/>
    </xf>
    <xf numFmtId="2" fontId="19" fillId="9" borderId="3" xfId="0" applyNumberFormat="1" applyFont="1" applyFill="1" applyBorder="1" applyAlignment="1">
      <alignment horizontal="right"/>
    </xf>
    <xf numFmtId="0" fontId="3" fillId="9" borderId="3" xfId="0" applyFont="1" applyFill="1" applyBorder="1" applyAlignment="1">
      <alignment horizontal="left" vertical="center" wrapText="1"/>
    </xf>
    <xf numFmtId="0" fontId="18" fillId="9" borderId="3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vertical="center" wrapText="1"/>
    </xf>
    <xf numFmtId="0" fontId="16" fillId="9" borderId="3" xfId="0" applyFont="1" applyFill="1" applyBorder="1" applyAlignment="1">
      <alignment vertical="center" wrapText="1"/>
    </xf>
    <xf numFmtId="0" fontId="15" fillId="9" borderId="3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 indent="1"/>
    </xf>
    <xf numFmtId="0" fontId="3" fillId="9" borderId="2" xfId="0" applyFont="1" applyFill="1" applyBorder="1" applyAlignment="1">
      <alignment horizontal="left" vertical="center" wrapText="1" indent="1"/>
    </xf>
    <xf numFmtId="0" fontId="17" fillId="9" borderId="4" xfId="0" applyFont="1" applyFill="1" applyBorder="1" applyAlignment="1">
      <alignment horizontal="left" vertical="center" wrapText="1" indent="1"/>
    </xf>
    <xf numFmtId="0" fontId="7" fillId="9" borderId="4" xfId="0" applyFont="1" applyFill="1" applyBorder="1" applyAlignment="1">
      <alignment vertical="center" wrapText="1"/>
    </xf>
    <xf numFmtId="2" fontId="18" fillId="9" borderId="3" xfId="0" applyNumberFormat="1" applyFont="1" applyFill="1" applyBorder="1" applyAlignment="1">
      <alignment horizontal="right"/>
    </xf>
    <xf numFmtId="0" fontId="9" fillId="9" borderId="3" xfId="0" applyFont="1" applyFill="1" applyBorder="1" applyAlignment="1">
      <alignment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3" fillId="8" borderId="3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2" borderId="6" xfId="0" quotePrefix="1" applyFont="1" applyFill="1" applyBorder="1" applyAlignment="1">
      <alignment horizontal="left" vertical="center"/>
    </xf>
    <xf numFmtId="0" fontId="15" fillId="2" borderId="6" xfId="0" quotePrefix="1" applyFont="1" applyFill="1" applyBorder="1" applyAlignment="1">
      <alignment horizontal="left" vertical="center"/>
    </xf>
    <xf numFmtId="0" fontId="15" fillId="2" borderId="6" xfId="0" quotePrefix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left" wrapText="1"/>
    </xf>
    <xf numFmtId="4" fontId="3" fillId="2" borderId="6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0" fontId="0" fillId="2" borderId="6" xfId="0" applyFill="1" applyBorder="1"/>
    <xf numFmtId="0" fontId="9" fillId="2" borderId="16" xfId="0" quotePrefix="1" applyFont="1" applyFill="1" applyBorder="1" applyAlignment="1">
      <alignment horizontal="left" vertical="center"/>
    </xf>
    <xf numFmtId="0" fontId="9" fillId="2" borderId="17" xfId="0" quotePrefix="1" applyFont="1" applyFill="1" applyBorder="1" applyAlignment="1">
      <alignment horizontal="left" vertical="center"/>
    </xf>
    <xf numFmtId="0" fontId="9" fillId="2" borderId="17" xfId="0" quotePrefix="1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right"/>
    </xf>
    <xf numFmtId="3" fontId="6" fillId="2" borderId="17" xfId="0" applyNumberFormat="1" applyFont="1" applyFill="1" applyBorder="1" applyAlignment="1">
      <alignment horizontal="center" wrapText="1"/>
    </xf>
    <xf numFmtId="3" fontId="6" fillId="2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4" borderId="3" xfId="0" applyFont="1" applyFill="1" applyBorder="1"/>
    <xf numFmtId="0" fontId="1" fillId="8" borderId="3" xfId="0" applyFont="1" applyFill="1" applyBorder="1"/>
    <xf numFmtId="3" fontId="6" fillId="4" borderId="3" xfId="0" applyNumberFormat="1" applyFon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vertical="center"/>
    </xf>
    <xf numFmtId="3" fontId="6" fillId="3" borderId="22" xfId="0" applyNumberFormat="1" applyFont="1" applyFill="1" applyBorder="1" applyAlignment="1">
      <alignment horizontal="right"/>
    </xf>
    <xf numFmtId="4" fontId="0" fillId="4" borderId="3" xfId="0" applyNumberFormat="1" applyFill="1" applyBorder="1"/>
    <xf numFmtId="4" fontId="0" fillId="2" borderId="3" xfId="0" applyNumberFormat="1" applyFill="1" applyBorder="1"/>
    <xf numFmtId="4" fontId="1" fillId="3" borderId="3" xfId="0" applyNumberFormat="1" applyFont="1" applyFill="1" applyBorder="1"/>
    <xf numFmtId="4" fontId="0" fillId="8" borderId="3" xfId="0" applyNumberFormat="1" applyFill="1" applyBorder="1"/>
    <xf numFmtId="4" fontId="3" fillId="9" borderId="3" xfId="0" applyNumberFormat="1" applyFont="1" applyFill="1" applyBorder="1" applyAlignment="1">
      <alignment horizontal="right" vertical="center" wrapText="1"/>
    </xf>
    <xf numFmtId="4" fontId="17" fillId="7" borderId="3" xfId="0" applyNumberFormat="1" applyFont="1" applyFill="1" applyBorder="1" applyAlignment="1">
      <alignment horizontal="right"/>
    </xf>
    <xf numFmtId="4" fontId="17" fillId="3" borderId="3" xfId="0" applyNumberFormat="1" applyFont="1" applyFill="1" applyBorder="1" applyAlignment="1">
      <alignment horizontal="right"/>
    </xf>
    <xf numFmtId="4" fontId="3" fillId="9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>
      <alignment horizontal="right"/>
    </xf>
    <xf numFmtId="4" fontId="19" fillId="9" borderId="3" xfId="0" applyNumberFormat="1" applyFont="1" applyFill="1" applyBorder="1" applyAlignment="1">
      <alignment horizontal="right"/>
    </xf>
    <xf numFmtId="4" fontId="7" fillId="5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/>
    <xf numFmtId="4" fontId="3" fillId="3" borderId="3" xfId="0" applyNumberFormat="1" applyFont="1" applyFill="1" applyBorder="1" applyAlignment="1">
      <alignment horizontal="right"/>
    </xf>
    <xf numFmtId="4" fontId="0" fillId="0" borderId="0" xfId="0" applyNumberFormat="1"/>
    <xf numFmtId="4" fontId="18" fillId="9" borderId="3" xfId="0" applyNumberFormat="1" applyFont="1" applyFill="1" applyBorder="1" applyAlignment="1">
      <alignment horizontal="right"/>
    </xf>
    <xf numFmtId="4" fontId="18" fillId="8" borderId="3" xfId="0" applyNumberFormat="1" applyFont="1" applyFill="1" applyBorder="1" applyAlignment="1">
      <alignment horizontal="right"/>
    </xf>
    <xf numFmtId="4" fontId="18" fillId="4" borderId="3" xfId="0" applyNumberFormat="1" applyFont="1" applyFill="1" applyBorder="1" applyAlignment="1">
      <alignment horizontal="right"/>
    </xf>
    <xf numFmtId="4" fontId="18" fillId="5" borderId="3" xfId="0" applyNumberFormat="1" applyFont="1" applyFill="1" applyBorder="1" applyAlignment="1">
      <alignment horizontal="right"/>
    </xf>
    <xf numFmtId="4" fontId="18" fillId="2" borderId="3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0" fontId="15" fillId="4" borderId="10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 indent="1"/>
    </xf>
    <xf numFmtId="0" fontId="18" fillId="0" borderId="2" xfId="0" applyFont="1" applyBorder="1" applyAlignment="1">
      <alignment horizontal="left" vertical="center" wrapText="1" indent="1"/>
    </xf>
    <xf numFmtId="0" fontId="18" fillId="0" borderId="4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vertical="center" wrapText="1"/>
    </xf>
    <xf numFmtId="0" fontId="18" fillId="0" borderId="14" xfId="0" applyFont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wrapText="1" indent="1"/>
    </xf>
    <xf numFmtId="0" fontId="18" fillId="0" borderId="15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vertical="center" wrapText="1"/>
    </xf>
    <xf numFmtId="3" fontId="5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14" fillId="0" borderId="0" xfId="0" quotePrefix="1" applyFont="1" applyAlignment="1">
      <alignment horizontal="left" wrapText="1"/>
    </xf>
    <xf numFmtId="3" fontId="5" fillId="2" borderId="0" xfId="0" applyNumberFormat="1" applyFont="1" applyFill="1" applyAlignment="1">
      <alignment horizontal="right"/>
    </xf>
    <xf numFmtId="0" fontId="23" fillId="2" borderId="0" xfId="0" applyFont="1" applyFill="1" applyAlignment="1">
      <alignment wrapText="1"/>
    </xf>
    <xf numFmtId="0" fontId="14" fillId="2" borderId="0" xfId="0" quotePrefix="1" applyFont="1" applyFill="1" applyAlignment="1">
      <alignment horizontal="left" wrapText="1"/>
    </xf>
    <xf numFmtId="0" fontId="24" fillId="0" borderId="0" xfId="0" applyFont="1"/>
    <xf numFmtId="0" fontId="0" fillId="3" borderId="0" xfId="0" applyFill="1"/>
    <xf numFmtId="0" fontId="25" fillId="2" borderId="3" xfId="0" applyFont="1" applyFill="1" applyBorder="1" applyAlignment="1">
      <alignment horizontal="center" vertical="center" wrapText="1"/>
    </xf>
    <xf numFmtId="0" fontId="25" fillId="0" borderId="3" xfId="0" quotePrefix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5" fillId="0" borderId="3" xfId="0" quotePrefix="1" applyFont="1" applyBorder="1" applyAlignment="1">
      <alignment horizontal="center" wrapText="1"/>
    </xf>
    <xf numFmtId="0" fontId="25" fillId="0" borderId="1" xfId="0" quotePrefix="1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14" fillId="2" borderId="0" xfId="0" quotePrefix="1" applyFont="1" applyFill="1" applyAlignment="1">
      <alignment horizontal="left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26" fillId="2" borderId="5" xfId="0" applyFont="1" applyFill="1" applyBorder="1" applyAlignment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quotePrefix="1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8" fillId="9" borderId="1" xfId="0" applyFont="1" applyFill="1" applyBorder="1" applyAlignment="1">
      <alignment horizontal="left" vertical="center" wrapText="1" indent="1"/>
    </xf>
    <xf numFmtId="0" fontId="18" fillId="9" borderId="2" xfId="0" applyFont="1" applyFill="1" applyBorder="1" applyAlignment="1">
      <alignment horizontal="left" vertical="center" wrapText="1" indent="1"/>
    </xf>
    <xf numFmtId="0" fontId="18" fillId="9" borderId="4" xfId="0" applyFont="1" applyFill="1" applyBorder="1" applyAlignment="1">
      <alignment horizontal="left" vertical="center" wrapText="1" indent="1"/>
    </xf>
    <xf numFmtId="0" fontId="3" fillId="8" borderId="1" xfId="0" applyFont="1" applyFill="1" applyBorder="1" applyAlignment="1">
      <alignment horizontal="left" vertical="center" wrapText="1" indent="1"/>
    </xf>
    <xf numFmtId="0" fontId="3" fillId="8" borderId="2" xfId="0" applyFont="1" applyFill="1" applyBorder="1" applyAlignment="1">
      <alignment horizontal="left" vertical="center" wrapText="1" indent="1"/>
    </xf>
    <xf numFmtId="0" fontId="3" fillId="8" borderId="4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9" borderId="3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 indent="1"/>
    </xf>
    <xf numFmtId="0" fontId="3" fillId="8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 indent="1"/>
    </xf>
    <xf numFmtId="0" fontId="17" fillId="3" borderId="5" xfId="0" applyFont="1" applyFill="1" applyBorder="1" applyAlignment="1">
      <alignment horizontal="left" vertical="center" wrapText="1" indent="1"/>
    </xf>
    <xf numFmtId="0" fontId="17" fillId="3" borderId="15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3" fillId="9" borderId="2" xfId="0" applyFont="1" applyFill="1" applyBorder="1" applyAlignment="1">
      <alignment horizontal="left" vertical="center" wrapText="1" indent="1"/>
    </xf>
    <xf numFmtId="0" fontId="3" fillId="9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13" fillId="9" borderId="3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 indent="1"/>
    </xf>
    <xf numFmtId="0" fontId="17" fillId="3" borderId="2" xfId="0" applyFont="1" applyFill="1" applyBorder="1" applyAlignment="1">
      <alignment horizontal="left" vertical="center" wrapText="1" indent="1"/>
    </xf>
    <xf numFmtId="0" fontId="17" fillId="3" borderId="4" xfId="0" applyFont="1" applyFill="1" applyBorder="1" applyAlignment="1">
      <alignment horizontal="left" vertical="center" wrapText="1" indent="1"/>
    </xf>
    <xf numFmtId="0" fontId="3" fillId="9" borderId="8" xfId="0" applyFont="1" applyFill="1" applyBorder="1" applyAlignment="1">
      <alignment horizontal="left" vertical="center" wrapText="1" indent="1"/>
    </xf>
    <xf numFmtId="0" fontId="3" fillId="9" borderId="9" xfId="0" applyFont="1" applyFill="1" applyBorder="1" applyAlignment="1">
      <alignment horizontal="left" vertical="center" wrapText="1" indent="1"/>
    </xf>
    <xf numFmtId="0" fontId="3" fillId="9" borderId="10" xfId="0" applyFont="1" applyFill="1" applyBorder="1" applyAlignment="1">
      <alignment horizontal="left" vertical="center" wrapText="1" indent="1"/>
    </xf>
    <xf numFmtId="0" fontId="17" fillId="7" borderId="1" xfId="0" applyFont="1" applyFill="1" applyBorder="1" applyAlignment="1">
      <alignment horizontal="left" vertical="center" wrapText="1" indent="1"/>
    </xf>
    <xf numFmtId="0" fontId="17" fillId="7" borderId="2" xfId="0" applyFont="1" applyFill="1" applyBorder="1" applyAlignment="1">
      <alignment horizontal="left" vertical="center" wrapText="1" indent="1"/>
    </xf>
    <xf numFmtId="0" fontId="17" fillId="7" borderId="4" xfId="0" applyFont="1" applyFill="1" applyBorder="1" applyAlignment="1">
      <alignment horizontal="left" vertical="center" wrapText="1" indent="1"/>
    </xf>
    <xf numFmtId="0" fontId="18" fillId="9" borderId="8" xfId="0" applyFont="1" applyFill="1" applyBorder="1" applyAlignment="1">
      <alignment horizontal="left" vertical="center" wrapText="1" indent="1"/>
    </xf>
    <xf numFmtId="0" fontId="18" fillId="9" borderId="9" xfId="0" applyFont="1" applyFill="1" applyBorder="1" applyAlignment="1">
      <alignment horizontal="left" vertical="center" wrapText="1" indent="1"/>
    </xf>
    <xf numFmtId="0" fontId="18" fillId="9" borderId="10" xfId="0" applyFont="1" applyFill="1" applyBorder="1" applyAlignment="1">
      <alignment horizontal="left" vertical="center" wrapText="1" indent="1"/>
    </xf>
    <xf numFmtId="0" fontId="3" fillId="4" borderId="14" xfId="0" applyFont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left" vertical="center" wrapText="1" indent="1"/>
    </xf>
    <xf numFmtId="0" fontId="3" fillId="4" borderId="15" xfId="0" applyFont="1" applyFill="1" applyBorder="1" applyAlignment="1">
      <alignment horizontal="left" vertical="center" wrapText="1" indent="1"/>
    </xf>
    <xf numFmtId="0" fontId="18" fillId="8" borderId="1" xfId="0" applyFont="1" applyFill="1" applyBorder="1" applyAlignment="1">
      <alignment horizontal="left" vertical="center" wrapText="1" indent="1"/>
    </xf>
    <xf numFmtId="0" fontId="18" fillId="8" borderId="2" xfId="0" applyFont="1" applyFill="1" applyBorder="1" applyAlignment="1">
      <alignment horizontal="left" vertical="center" wrapText="1" indent="1"/>
    </xf>
    <xf numFmtId="0" fontId="18" fillId="8" borderId="4" xfId="0" applyFont="1" applyFill="1" applyBorder="1" applyAlignment="1">
      <alignment horizontal="left" vertical="center" wrapText="1" indent="1"/>
    </xf>
    <xf numFmtId="0" fontId="18" fillId="4" borderId="1" xfId="0" applyFont="1" applyFill="1" applyBorder="1" applyAlignment="1">
      <alignment horizontal="left" vertical="center" wrapText="1" indent="1"/>
    </xf>
    <xf numFmtId="0" fontId="18" fillId="4" borderId="2" xfId="0" applyFont="1" applyFill="1" applyBorder="1" applyAlignment="1">
      <alignment horizontal="left" vertical="center" wrapText="1" indent="1"/>
    </xf>
    <xf numFmtId="0" fontId="18" fillId="4" borderId="4" xfId="0" applyFont="1" applyFill="1" applyBorder="1" applyAlignment="1">
      <alignment horizontal="left" vertical="center" wrapText="1" indent="1"/>
    </xf>
    <xf numFmtId="0" fontId="18" fillId="9" borderId="3" xfId="0" applyFont="1" applyFill="1" applyBorder="1" applyAlignment="1">
      <alignment horizontal="left" vertical="center" wrapText="1" indent="1"/>
    </xf>
    <xf numFmtId="0" fontId="18" fillId="8" borderId="6" xfId="0" applyFont="1" applyFill="1" applyBorder="1" applyAlignment="1">
      <alignment horizontal="left" vertical="center" wrapText="1" indent="1"/>
    </xf>
    <xf numFmtId="0" fontId="17" fillId="3" borderId="7" xfId="0" applyFont="1" applyFill="1" applyBorder="1" applyAlignment="1">
      <alignment horizontal="left" vertical="center" wrapText="1" indent="1"/>
    </xf>
    <xf numFmtId="0" fontId="18" fillId="8" borderId="3" xfId="0" applyFont="1" applyFill="1" applyBorder="1" applyAlignment="1">
      <alignment horizontal="left" vertical="center" wrapText="1" indent="1"/>
    </xf>
    <xf numFmtId="0" fontId="18" fillId="4" borderId="6" xfId="0" applyFont="1" applyFill="1" applyBorder="1" applyAlignment="1">
      <alignment horizontal="left" vertical="center" wrapText="1" indent="1"/>
    </xf>
    <xf numFmtId="0" fontId="18" fillId="9" borderId="11" xfId="0" applyFont="1" applyFill="1" applyBorder="1" applyAlignment="1">
      <alignment horizontal="left" vertical="center" wrapText="1" indent="1"/>
    </xf>
    <xf numFmtId="0" fontId="18" fillId="8" borderId="7" xfId="0" applyFont="1" applyFill="1" applyBorder="1" applyAlignment="1">
      <alignment horizontal="left" vertical="center" wrapText="1" indent="1"/>
    </xf>
    <xf numFmtId="0" fontId="18" fillId="4" borderId="3" xfId="0" applyFont="1" applyFill="1" applyBorder="1" applyAlignment="1">
      <alignment horizontal="left" vertical="center" wrapText="1" indent="1"/>
    </xf>
    <xf numFmtId="0" fontId="18" fillId="5" borderId="6" xfId="0" applyFont="1" applyFill="1" applyBorder="1" applyAlignment="1">
      <alignment horizontal="left" vertical="center" wrapText="1" indent="1"/>
    </xf>
    <xf numFmtId="0" fontId="17" fillId="3" borderId="1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3"/>
  <sheetViews>
    <sheetView tabSelected="1" workbookViewId="0">
      <selection activeCell="H11" sqref="H11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ht="42" customHeight="1" x14ac:dyDescent="0.25">
      <c r="B1" s="450" t="s">
        <v>294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2:12" ht="15.75" customHeight="1" x14ac:dyDescent="0.25">
      <c r="B2" s="450" t="s">
        <v>12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</row>
    <row r="3" spans="2:12" ht="6.75" customHeight="1" x14ac:dyDescent="0.25">
      <c r="B3" s="451"/>
      <c r="C3" s="451"/>
      <c r="D3" s="451"/>
      <c r="E3" s="420"/>
      <c r="F3" s="420"/>
      <c r="G3" s="420"/>
      <c r="H3" s="420"/>
      <c r="I3" s="420"/>
      <c r="J3" s="426"/>
      <c r="K3" s="426"/>
      <c r="L3" s="56"/>
    </row>
    <row r="4" spans="2:12" ht="18" customHeight="1" x14ac:dyDescent="0.25">
      <c r="B4" s="450" t="s">
        <v>293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</row>
    <row r="5" spans="2:12" ht="18" customHeight="1" x14ac:dyDescent="0.25">
      <c r="B5" s="425"/>
      <c r="C5" s="424"/>
      <c r="D5" s="424"/>
      <c r="E5" s="424"/>
      <c r="F5" s="424"/>
      <c r="G5" s="424"/>
      <c r="H5" s="424"/>
      <c r="I5" s="424"/>
      <c r="J5" s="424"/>
      <c r="K5" s="424"/>
      <c r="L5" s="56"/>
    </row>
    <row r="6" spans="2:12" x14ac:dyDescent="0.25">
      <c r="B6" s="443" t="s">
        <v>292</v>
      </c>
      <c r="C6" s="443"/>
      <c r="D6" s="443"/>
      <c r="E6" s="443"/>
      <c r="F6" s="443"/>
      <c r="G6" s="423"/>
      <c r="H6" s="423"/>
      <c r="I6" s="423"/>
      <c r="J6" s="423"/>
      <c r="K6" s="422"/>
      <c r="L6" s="56"/>
    </row>
    <row r="7" spans="2:12" ht="25.5" x14ac:dyDescent="0.25">
      <c r="B7" s="444" t="s">
        <v>140</v>
      </c>
      <c r="C7" s="445"/>
      <c r="D7" s="445"/>
      <c r="E7" s="445"/>
      <c r="F7" s="446"/>
      <c r="G7" s="417" t="s">
        <v>289</v>
      </c>
      <c r="H7" s="1" t="s">
        <v>288</v>
      </c>
      <c r="I7" s="1" t="s">
        <v>287</v>
      </c>
      <c r="J7" s="417" t="s">
        <v>286</v>
      </c>
      <c r="K7" s="1" t="s">
        <v>285</v>
      </c>
      <c r="L7" s="1" t="s">
        <v>284</v>
      </c>
    </row>
    <row r="8" spans="2:12" s="413" customFormat="1" ht="11.25" x14ac:dyDescent="0.2">
      <c r="B8" s="427">
        <v>1</v>
      </c>
      <c r="C8" s="427"/>
      <c r="D8" s="427"/>
      <c r="E8" s="427"/>
      <c r="F8" s="428"/>
      <c r="G8" s="416">
        <v>2</v>
      </c>
      <c r="H8" s="415"/>
      <c r="I8" s="415">
        <v>4</v>
      </c>
      <c r="J8" s="415">
        <v>5</v>
      </c>
      <c r="K8" s="415" t="s">
        <v>283</v>
      </c>
      <c r="L8" s="415" t="s">
        <v>282</v>
      </c>
    </row>
    <row r="9" spans="2:12" x14ac:dyDescent="0.25">
      <c r="B9" s="447" t="s">
        <v>0</v>
      </c>
      <c r="C9" s="438"/>
      <c r="D9" s="438"/>
      <c r="E9" s="438"/>
      <c r="F9" s="448"/>
      <c r="G9" s="242">
        <f>SUM(G10+G11)</f>
        <v>1979404.1</v>
      </c>
      <c r="H9" s="242">
        <f>SUM(H10+H11)</f>
        <v>2582906.41</v>
      </c>
      <c r="I9" s="242">
        <f>SUM(I10+I11)</f>
        <v>0</v>
      </c>
      <c r="J9" s="242">
        <f>SUM(J10+J11)</f>
        <v>2582881.54</v>
      </c>
      <c r="K9" s="17">
        <f t="shared" ref="K9:K15" si="0">SUM(J9/G9*100)</f>
        <v>130.48783419211873</v>
      </c>
      <c r="L9" s="363">
        <f t="shared" ref="L9:L15" si="1">SUM(J9/H9*100)</f>
        <v>99.99903713119825</v>
      </c>
    </row>
    <row r="10" spans="2:12" x14ac:dyDescent="0.25">
      <c r="B10" s="429" t="s">
        <v>23</v>
      </c>
      <c r="C10" s="440"/>
      <c r="D10" s="440"/>
      <c r="E10" s="440"/>
      <c r="F10" s="442"/>
      <c r="G10" s="241">
        <v>1979404.1</v>
      </c>
      <c r="H10" s="241">
        <v>2582906.41</v>
      </c>
      <c r="I10" s="241"/>
      <c r="J10" s="241">
        <v>2582881.54</v>
      </c>
      <c r="K10" s="17">
        <f t="shared" si="0"/>
        <v>130.48783419211873</v>
      </c>
      <c r="L10" s="363">
        <f t="shared" si="1"/>
        <v>99.99903713119825</v>
      </c>
    </row>
    <row r="11" spans="2:12" x14ac:dyDescent="0.25">
      <c r="B11" s="441" t="s">
        <v>24</v>
      </c>
      <c r="C11" s="442"/>
      <c r="D11" s="442"/>
      <c r="E11" s="442"/>
      <c r="F11" s="442"/>
      <c r="G11" s="241"/>
      <c r="H11" s="241"/>
      <c r="I11" s="241"/>
      <c r="J11" s="241"/>
      <c r="K11" s="17" t="e">
        <f t="shared" si="0"/>
        <v>#DIV/0!</v>
      </c>
      <c r="L11" s="363" t="e">
        <f t="shared" si="1"/>
        <v>#DIV/0!</v>
      </c>
    </row>
    <row r="12" spans="2:12" x14ac:dyDescent="0.25">
      <c r="B12" s="421" t="s">
        <v>1</v>
      </c>
      <c r="C12" s="362"/>
      <c r="D12" s="362"/>
      <c r="E12" s="362"/>
      <c r="F12" s="362"/>
      <c r="G12" s="242">
        <f>SUM(G13+G14)</f>
        <v>2093317.9000000001</v>
      </c>
      <c r="H12" s="242">
        <f>SUM(H13+H14)</f>
        <v>2653434.96</v>
      </c>
      <c r="I12" s="242">
        <f>SUM(I13+I14)</f>
        <v>0</v>
      </c>
      <c r="J12" s="242">
        <f>SUM(J13+J14)</f>
        <v>2653434.96</v>
      </c>
      <c r="K12" s="17">
        <f t="shared" si="0"/>
        <v>126.75738166668329</v>
      </c>
      <c r="L12" s="363">
        <f t="shared" si="1"/>
        <v>100</v>
      </c>
    </row>
    <row r="13" spans="2:12" x14ac:dyDescent="0.25">
      <c r="B13" s="449" t="s">
        <v>25</v>
      </c>
      <c r="C13" s="440"/>
      <c r="D13" s="440"/>
      <c r="E13" s="440"/>
      <c r="F13" s="440"/>
      <c r="G13" s="241">
        <v>2008244.3</v>
      </c>
      <c r="H13" s="241">
        <v>2593881.34</v>
      </c>
      <c r="I13" s="241"/>
      <c r="J13" s="241">
        <v>2593881.34</v>
      </c>
      <c r="K13" s="17">
        <f t="shared" si="0"/>
        <v>129.16164333193925</v>
      </c>
      <c r="L13" s="363">
        <f t="shared" si="1"/>
        <v>100</v>
      </c>
    </row>
    <row r="14" spans="2:12" x14ac:dyDescent="0.25">
      <c r="B14" s="441" t="s">
        <v>26</v>
      </c>
      <c r="C14" s="442"/>
      <c r="D14" s="442"/>
      <c r="E14" s="442"/>
      <c r="F14" s="442"/>
      <c r="G14" s="241">
        <v>85073.600000000006</v>
      </c>
      <c r="H14" s="241">
        <v>59553.62</v>
      </c>
      <c r="I14" s="241"/>
      <c r="J14" s="241">
        <v>59553.62</v>
      </c>
      <c r="K14" s="17">
        <f t="shared" si="0"/>
        <v>70.00246845084726</v>
      </c>
      <c r="L14" s="363">
        <f t="shared" si="1"/>
        <v>100</v>
      </c>
    </row>
    <row r="15" spans="2:12" x14ac:dyDescent="0.25">
      <c r="B15" s="437" t="s">
        <v>291</v>
      </c>
      <c r="C15" s="438"/>
      <c r="D15" s="438"/>
      <c r="E15" s="438"/>
      <c r="F15" s="438"/>
      <c r="G15" s="242">
        <f>G9-G12</f>
        <v>-113913.80000000005</v>
      </c>
      <c r="H15" s="242">
        <f>H9-H12</f>
        <v>-70528.549999999814</v>
      </c>
      <c r="I15" s="242">
        <f>I9-I12</f>
        <v>0</v>
      </c>
      <c r="J15" s="242">
        <f>J9-J12</f>
        <v>-70553.419999999925</v>
      </c>
      <c r="K15" s="17">
        <f t="shared" si="0"/>
        <v>61.935797067607169</v>
      </c>
      <c r="L15" s="363">
        <f t="shared" si="1"/>
        <v>100.03526231575739</v>
      </c>
    </row>
    <row r="16" spans="2:12" ht="18" x14ac:dyDescent="0.25">
      <c r="B16" s="420"/>
      <c r="C16" s="419"/>
      <c r="D16" s="419"/>
      <c r="E16" s="419"/>
      <c r="F16" s="419"/>
      <c r="G16" s="419"/>
      <c r="H16" s="419"/>
      <c r="I16" s="418"/>
      <c r="J16" s="418"/>
      <c r="K16" s="418"/>
      <c r="L16" s="418"/>
    </row>
    <row r="17" spans="1:43" ht="18" customHeight="1" x14ac:dyDescent="0.25">
      <c r="B17" s="443" t="s">
        <v>290</v>
      </c>
      <c r="C17" s="443"/>
      <c r="D17" s="443"/>
      <c r="E17" s="443"/>
      <c r="F17" s="443"/>
      <c r="G17" s="419"/>
      <c r="H17" s="419"/>
      <c r="I17" s="418"/>
      <c r="J17" s="418"/>
      <c r="K17" s="418"/>
      <c r="L17" s="418"/>
    </row>
    <row r="18" spans="1:43" ht="25.5" x14ac:dyDescent="0.25">
      <c r="B18" s="444" t="s">
        <v>140</v>
      </c>
      <c r="C18" s="445"/>
      <c r="D18" s="445"/>
      <c r="E18" s="445"/>
      <c r="F18" s="446"/>
      <c r="G18" s="417" t="s">
        <v>289</v>
      </c>
      <c r="H18" s="1" t="s">
        <v>288</v>
      </c>
      <c r="I18" s="1" t="s">
        <v>287</v>
      </c>
      <c r="J18" s="417" t="s">
        <v>286</v>
      </c>
      <c r="K18" s="1" t="s">
        <v>285</v>
      </c>
      <c r="L18" s="1" t="s">
        <v>284</v>
      </c>
    </row>
    <row r="19" spans="1:43" s="413" customFormat="1" x14ac:dyDescent="0.25">
      <c r="B19" s="427">
        <v>1</v>
      </c>
      <c r="C19" s="427"/>
      <c r="D19" s="427"/>
      <c r="E19" s="427"/>
      <c r="F19" s="428"/>
      <c r="G19" s="416">
        <v>2</v>
      </c>
      <c r="H19" s="415">
        <v>3</v>
      </c>
      <c r="I19" s="415">
        <v>4</v>
      </c>
      <c r="J19" s="415">
        <v>5</v>
      </c>
      <c r="K19" s="415" t="s">
        <v>283</v>
      </c>
      <c r="L19" s="415" t="s">
        <v>282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.75" customHeight="1" x14ac:dyDescent="0.25">
      <c r="A20" s="413"/>
      <c r="B20" s="429" t="s">
        <v>27</v>
      </c>
      <c r="C20" s="430"/>
      <c r="D20" s="430"/>
      <c r="E20" s="430"/>
      <c r="F20" s="431"/>
      <c r="G20" s="241"/>
      <c r="H20" s="241"/>
      <c r="I20" s="241"/>
      <c r="J20" s="241"/>
      <c r="K20" s="17" t="e">
        <f>SUM(J20/G20*100)</f>
        <v>#DIV/0!</v>
      </c>
      <c r="L20" s="363" t="e">
        <f>SUM(J20/H20*100)</f>
        <v>#DIV/0!</v>
      </c>
    </row>
    <row r="21" spans="1:43" x14ac:dyDescent="0.25">
      <c r="A21" s="413"/>
      <c r="B21" s="429" t="s">
        <v>28</v>
      </c>
      <c r="C21" s="440"/>
      <c r="D21" s="440"/>
      <c r="E21" s="440"/>
      <c r="F21" s="440"/>
      <c r="G21" s="241"/>
      <c r="H21" s="241"/>
      <c r="I21" s="241"/>
      <c r="J21" s="241"/>
      <c r="K21" s="17" t="e">
        <f>SUM(J21/G21*100)</f>
        <v>#DIV/0!</v>
      </c>
      <c r="L21" s="363" t="e">
        <f>SUM(J21/H21*100)</f>
        <v>#DIV/0!</v>
      </c>
    </row>
    <row r="22" spans="1:43" s="414" customFormat="1" ht="15" customHeight="1" x14ac:dyDescent="0.25">
      <c r="A22" s="413"/>
      <c r="B22" s="434" t="s">
        <v>281</v>
      </c>
      <c r="C22" s="435"/>
      <c r="D22" s="435"/>
      <c r="E22" s="435"/>
      <c r="F22" s="436"/>
      <c r="G22" s="242"/>
      <c r="H22" s="242"/>
      <c r="I22" s="242"/>
      <c r="J22" s="242"/>
      <c r="K22" s="17" t="e">
        <f>SUM(J22/G22*100)</f>
        <v>#DIV/0!</v>
      </c>
      <c r="L22" s="363" t="e">
        <f>SUM(J22/H22*100)</f>
        <v>#DIV/0!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414" customFormat="1" ht="15" customHeight="1" x14ac:dyDescent="0.25">
      <c r="A23" s="413"/>
      <c r="B23" s="434" t="s">
        <v>280</v>
      </c>
      <c r="C23" s="435"/>
      <c r="D23" s="435"/>
      <c r="E23" s="435"/>
      <c r="F23" s="436"/>
      <c r="G23" s="242">
        <v>195941.87</v>
      </c>
      <c r="H23" s="242"/>
      <c r="I23" s="242"/>
      <c r="J23" s="242">
        <v>82028.08</v>
      </c>
      <c r="K23" s="17">
        <f>SUM(J23/G23*100)</f>
        <v>41.8634771628953</v>
      </c>
      <c r="L23" s="363" t="e">
        <f>SUM(J23/H23*100)</f>
        <v>#DIV/0!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413"/>
      <c r="B24" s="437" t="s">
        <v>279</v>
      </c>
      <c r="C24" s="438"/>
      <c r="D24" s="438"/>
      <c r="E24" s="438"/>
      <c r="F24" s="438"/>
      <c r="G24" s="242">
        <v>82028.08</v>
      </c>
      <c r="H24" s="242"/>
      <c r="I24" s="242"/>
      <c r="J24" s="242">
        <v>11474.66</v>
      </c>
      <c r="K24" s="17">
        <f>SUM(J24/G24*100)</f>
        <v>13.988697528943748</v>
      </c>
      <c r="L24" s="363" t="e">
        <f>SUM(J24/H24*100)</f>
        <v>#DIV/0!</v>
      </c>
    </row>
    <row r="25" spans="1:43" ht="15.75" x14ac:dyDescent="0.25">
      <c r="B25" s="412"/>
      <c r="C25" s="411"/>
      <c r="D25" s="411"/>
      <c r="E25" s="411"/>
      <c r="F25" s="411"/>
      <c r="G25" s="410"/>
      <c r="H25" s="410"/>
      <c r="I25" s="410"/>
      <c r="J25" s="410"/>
      <c r="K25" s="410"/>
      <c r="L25" s="56"/>
    </row>
    <row r="26" spans="1:43" ht="15.75" x14ac:dyDescent="0.25">
      <c r="B26" s="439" t="s">
        <v>278</v>
      </c>
      <c r="C26" s="439"/>
      <c r="D26" s="439"/>
      <c r="E26" s="439"/>
      <c r="F26" s="439"/>
      <c r="G26" s="439"/>
      <c r="H26" s="439"/>
      <c r="I26" s="439"/>
      <c r="J26" s="439"/>
      <c r="K26" s="439"/>
      <c r="L26" s="439"/>
    </row>
    <row r="27" spans="1:43" ht="15.75" x14ac:dyDescent="0.25">
      <c r="B27" s="409"/>
      <c r="C27" s="408"/>
      <c r="D27" s="408"/>
      <c r="E27" s="408"/>
      <c r="F27" s="408"/>
      <c r="G27" s="407"/>
      <c r="H27" s="407"/>
      <c r="I27" s="407"/>
      <c r="J27" s="407"/>
      <c r="K27" s="407"/>
    </row>
    <row r="28" spans="1:43" ht="15" customHeight="1" x14ac:dyDescent="0.25">
      <c r="B28" s="432" t="s">
        <v>277</v>
      </c>
      <c r="C28" s="432"/>
      <c r="D28" s="432"/>
      <c r="E28" s="432"/>
      <c r="F28" s="432"/>
      <c r="G28" s="432"/>
      <c r="H28" s="432"/>
      <c r="I28" s="432"/>
      <c r="J28" s="432"/>
      <c r="K28" s="432"/>
      <c r="L28" s="432"/>
    </row>
    <row r="29" spans="1:43" x14ac:dyDescent="0.25">
      <c r="B29" s="432" t="s">
        <v>276</v>
      </c>
      <c r="C29" s="432"/>
      <c r="D29" s="432"/>
      <c r="E29" s="432"/>
      <c r="F29" s="432"/>
      <c r="G29" s="432"/>
      <c r="H29" s="432"/>
      <c r="I29" s="432"/>
      <c r="J29" s="432"/>
      <c r="K29" s="432"/>
      <c r="L29" s="432"/>
    </row>
    <row r="30" spans="1:43" ht="15" customHeight="1" x14ac:dyDescent="0.25">
      <c r="B30" s="432" t="s">
        <v>275</v>
      </c>
      <c r="C30" s="432"/>
      <c r="D30" s="432"/>
      <c r="E30" s="432"/>
      <c r="F30" s="432"/>
      <c r="G30" s="432"/>
      <c r="H30" s="432"/>
      <c r="I30" s="432"/>
      <c r="J30" s="432"/>
      <c r="K30" s="432"/>
      <c r="L30" s="432"/>
    </row>
    <row r="31" spans="1:43" ht="36.75" customHeight="1" x14ac:dyDescent="0.25"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</row>
    <row r="32" spans="1:43" ht="15" customHeight="1" x14ac:dyDescent="0.25">
      <c r="B32" s="433" t="s">
        <v>274</v>
      </c>
      <c r="C32" s="433"/>
      <c r="D32" s="433"/>
      <c r="E32" s="433"/>
      <c r="F32" s="433"/>
      <c r="G32" s="433"/>
      <c r="H32" s="433"/>
      <c r="I32" s="433"/>
      <c r="J32" s="433"/>
      <c r="K32" s="433"/>
      <c r="L32" s="433"/>
    </row>
    <row r="33" spans="2:12" x14ac:dyDescent="0.25"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</row>
  </sheetData>
  <mergeCells count="26">
    <mergeCell ref="B1:L1"/>
    <mergeCell ref="B2:L2"/>
    <mergeCell ref="B3:D3"/>
    <mergeCell ref="B4:L4"/>
    <mergeCell ref="B6:F6"/>
    <mergeCell ref="B14:F14"/>
    <mergeCell ref="B15:F15"/>
    <mergeCell ref="B17:F17"/>
    <mergeCell ref="B18:F18"/>
    <mergeCell ref="B7:F7"/>
    <mergeCell ref="B8:F8"/>
    <mergeCell ref="B9:F9"/>
    <mergeCell ref="B10:F10"/>
    <mergeCell ref="B11:F11"/>
    <mergeCell ref="B13:F13"/>
    <mergeCell ref="B19:F19"/>
    <mergeCell ref="B20:F20"/>
    <mergeCell ref="B30:L31"/>
    <mergeCell ref="B32:L33"/>
    <mergeCell ref="B22:F22"/>
    <mergeCell ref="B23:F23"/>
    <mergeCell ref="B24:F24"/>
    <mergeCell ref="B26:L26"/>
    <mergeCell ref="B28:L28"/>
    <mergeCell ref="B29:L29"/>
    <mergeCell ref="B21:F21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workbookViewId="0">
      <selection activeCell="G22" sqref="G22"/>
    </sheetView>
  </sheetViews>
  <sheetFormatPr defaultRowHeight="15" x14ac:dyDescent="0.25"/>
  <cols>
    <col min="1" max="1" width="5.140625" customWidth="1"/>
    <col min="2" max="2" width="3.42578125" customWidth="1"/>
    <col min="3" max="3" width="4.85546875" customWidth="1"/>
    <col min="4" max="4" width="16.85546875" customWidth="1"/>
    <col min="5" max="5" width="31.85546875" customWidth="1"/>
    <col min="6" max="8" width="25.28515625" customWidth="1"/>
    <col min="9" max="9" width="23.85546875" customWidth="1"/>
    <col min="10" max="10" width="12.7109375" customWidth="1"/>
    <col min="11" max="11" width="11.7109375" customWidth="1"/>
  </cols>
  <sheetData>
    <row r="1" spans="1:11" ht="42" customHeight="1" x14ac:dyDescent="0.25">
      <c r="A1" s="452"/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18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ht="15.75" customHeight="1" x14ac:dyDescent="0.25">
      <c r="A3" s="452" t="s">
        <v>12</v>
      </c>
      <c r="B3" s="452"/>
      <c r="C3" s="452"/>
      <c r="D3" s="452"/>
      <c r="E3" s="452"/>
      <c r="F3" s="452"/>
      <c r="G3" s="452"/>
      <c r="H3" s="452"/>
      <c r="I3" s="44"/>
    </row>
    <row r="4" spans="1:11" ht="18" x14ac:dyDescent="0.25">
      <c r="A4" s="2"/>
      <c r="B4" s="2"/>
      <c r="C4" s="2"/>
      <c r="D4" s="2"/>
      <c r="E4" s="2"/>
      <c r="F4" s="2"/>
      <c r="G4" s="3"/>
      <c r="H4" s="3"/>
      <c r="I4" s="3"/>
    </row>
    <row r="5" spans="1:11" ht="18" customHeight="1" x14ac:dyDescent="0.25">
      <c r="A5" s="452" t="s">
        <v>121</v>
      </c>
      <c r="B5" s="452"/>
      <c r="C5" s="452"/>
      <c r="D5" s="452"/>
      <c r="E5" s="452"/>
      <c r="F5" s="452"/>
      <c r="G5" s="452"/>
      <c r="H5" s="452"/>
      <c r="I5" s="44"/>
    </row>
    <row r="6" spans="1:11" ht="18" x14ac:dyDescent="0.25">
      <c r="A6" s="2"/>
      <c r="B6" s="2"/>
      <c r="C6" s="2"/>
      <c r="D6" s="2"/>
      <c r="E6" s="2"/>
      <c r="F6" s="2"/>
      <c r="G6" s="3"/>
      <c r="H6" s="3"/>
      <c r="I6" s="3"/>
    </row>
    <row r="7" spans="1:11" ht="15.75" customHeight="1" x14ac:dyDescent="0.25">
      <c r="A7" s="452" t="s">
        <v>213</v>
      </c>
      <c r="B7" s="452"/>
      <c r="C7" s="452"/>
      <c r="D7" s="452"/>
      <c r="E7" s="452"/>
      <c r="F7" s="452"/>
      <c r="G7" s="452"/>
      <c r="H7" s="452"/>
      <c r="I7" s="44"/>
    </row>
    <row r="8" spans="1:11" ht="18.75" thickBot="1" x14ac:dyDescent="0.3">
      <c r="A8" s="2"/>
      <c r="B8" s="2"/>
      <c r="C8" s="2"/>
      <c r="D8" s="2"/>
      <c r="E8" s="2"/>
      <c r="F8" s="2"/>
      <c r="G8" s="3"/>
      <c r="H8" s="3"/>
      <c r="I8" s="3"/>
    </row>
    <row r="9" spans="1:11" ht="39" thickBot="1" x14ac:dyDescent="0.3">
      <c r="A9" s="353"/>
      <c r="B9" s="354"/>
      <c r="C9" s="354"/>
      <c r="D9" s="354"/>
      <c r="E9" s="355" t="s">
        <v>140</v>
      </c>
      <c r="F9" s="356" t="s">
        <v>141</v>
      </c>
      <c r="G9" s="356" t="s">
        <v>247</v>
      </c>
      <c r="H9" s="356" t="s">
        <v>142</v>
      </c>
      <c r="I9" s="355" t="s">
        <v>143</v>
      </c>
      <c r="J9" s="344" t="s">
        <v>205</v>
      </c>
      <c r="K9" s="345" t="s">
        <v>268</v>
      </c>
    </row>
    <row r="10" spans="1:11" x14ac:dyDescent="0.25">
      <c r="A10" s="346"/>
      <c r="B10" s="347"/>
      <c r="C10" s="348"/>
      <c r="D10" s="349">
        <v>1</v>
      </c>
      <c r="E10" s="350"/>
      <c r="F10" s="351">
        <v>2</v>
      </c>
      <c r="G10" s="351">
        <v>3</v>
      </c>
      <c r="H10" s="351">
        <v>4</v>
      </c>
      <c r="I10" s="352">
        <v>5</v>
      </c>
      <c r="J10" s="329">
        <v>6</v>
      </c>
      <c r="K10" s="329">
        <v>7</v>
      </c>
    </row>
    <row r="11" spans="1:11" ht="15.75" customHeight="1" x14ac:dyDescent="0.25">
      <c r="A11" s="63"/>
      <c r="B11" s="63"/>
      <c r="C11" s="63"/>
      <c r="D11" s="38"/>
      <c r="E11" s="93" t="s">
        <v>144</v>
      </c>
      <c r="F11" s="243">
        <f>SUM(F12+F35)</f>
        <v>1979404.0999999996</v>
      </c>
      <c r="G11" s="243">
        <f>SUM(G12+G35)</f>
        <v>2582906.41</v>
      </c>
      <c r="H11" s="243">
        <f>SUM(H12+H35)</f>
        <v>0</v>
      </c>
      <c r="I11" s="243">
        <f>SUM(I12+I35)</f>
        <v>2582881.54</v>
      </c>
      <c r="J11" s="84">
        <f>SUM(I11/F11*100)</f>
        <v>130.48783419211875</v>
      </c>
      <c r="K11" s="84">
        <f>SUM(I11/G11*100)</f>
        <v>99.99903713119825</v>
      </c>
    </row>
    <row r="12" spans="1:11" x14ac:dyDescent="0.25">
      <c r="A12" s="86">
        <v>6</v>
      </c>
      <c r="B12" s="86"/>
      <c r="C12" s="86"/>
      <c r="D12" s="87"/>
      <c r="E12" s="92" t="s">
        <v>4</v>
      </c>
      <c r="F12" s="244">
        <f>SUM(F13+F19+F22+F25+F31)</f>
        <v>1979404.0999999996</v>
      </c>
      <c r="G12" s="244">
        <f>SUM(G13+G19+G22+G25+G31)</f>
        <v>2582906.41</v>
      </c>
      <c r="H12" s="244">
        <f>SUM(H13+H19+H22+H25+H31)</f>
        <v>0</v>
      </c>
      <c r="I12" s="244">
        <f>SUM(I13+I19+I22+I25+I31)</f>
        <v>2582881.54</v>
      </c>
      <c r="J12" s="83">
        <f t="shared" ref="J12:J41" si="0">SUM(I12/F12*100)</f>
        <v>130.48783419211875</v>
      </c>
      <c r="K12" s="83">
        <f t="shared" ref="K12:K41" si="1">SUM(I12/G12*100)</f>
        <v>99.99903713119825</v>
      </c>
    </row>
    <row r="13" spans="1:11" ht="26.25" x14ac:dyDescent="0.25">
      <c r="A13" s="59"/>
      <c r="B13" s="60">
        <v>63</v>
      </c>
      <c r="C13" s="60"/>
      <c r="D13" s="61"/>
      <c r="E13" s="77" t="s">
        <v>19</v>
      </c>
      <c r="F13" s="245">
        <v>1538238.88</v>
      </c>
      <c r="G13" s="245">
        <f t="shared" ref="G13:I13" si="2">SUM(G14+G16)</f>
        <v>2048038.58</v>
      </c>
      <c r="H13" s="245">
        <f t="shared" si="2"/>
        <v>0</v>
      </c>
      <c r="I13" s="245">
        <f t="shared" si="2"/>
        <v>2048038.58</v>
      </c>
      <c r="J13" s="89">
        <f t="shared" si="0"/>
        <v>133.14177704310791</v>
      </c>
      <c r="K13" s="89">
        <f t="shared" si="1"/>
        <v>100</v>
      </c>
    </row>
    <row r="14" spans="1:11" ht="26.25" x14ac:dyDescent="0.25">
      <c r="A14" s="27"/>
      <c r="B14" s="62"/>
      <c r="C14" s="62">
        <v>634</v>
      </c>
      <c r="D14" s="34"/>
      <c r="E14" s="78" t="s">
        <v>145</v>
      </c>
      <c r="F14" s="246">
        <f>SUM(F15)</f>
        <v>0</v>
      </c>
      <c r="G14" s="246">
        <f t="shared" ref="G14:I14" si="3">SUM(G15)</f>
        <v>0</v>
      </c>
      <c r="H14" s="246">
        <f t="shared" si="3"/>
        <v>0</v>
      </c>
      <c r="I14" s="246">
        <f t="shared" si="3"/>
        <v>0</v>
      </c>
      <c r="J14" s="90" t="e">
        <f t="shared" si="0"/>
        <v>#DIV/0!</v>
      </c>
      <c r="K14" s="91" t="e">
        <f t="shared" si="1"/>
        <v>#DIV/0!</v>
      </c>
    </row>
    <row r="15" spans="1:11" ht="26.25" x14ac:dyDescent="0.25">
      <c r="A15" s="7"/>
      <c r="B15" s="10"/>
      <c r="C15" s="10"/>
      <c r="D15" s="73">
        <v>6341</v>
      </c>
      <c r="E15" s="79" t="s">
        <v>146</v>
      </c>
      <c r="F15" s="247"/>
      <c r="G15" s="247"/>
      <c r="H15" s="247"/>
      <c r="I15" s="248"/>
      <c r="J15" s="91" t="e">
        <f t="shared" si="0"/>
        <v>#DIV/0!</v>
      </c>
      <c r="K15" s="91" t="e">
        <f t="shared" si="1"/>
        <v>#DIV/0!</v>
      </c>
    </row>
    <row r="16" spans="1:11" ht="26.25" x14ac:dyDescent="0.25">
      <c r="A16" s="66"/>
      <c r="B16" s="67"/>
      <c r="C16" s="67">
        <v>636</v>
      </c>
      <c r="D16" s="75"/>
      <c r="E16" s="78" t="s">
        <v>127</v>
      </c>
      <c r="F16" s="246">
        <v>1538238.88</v>
      </c>
      <c r="G16" s="246">
        <f t="shared" ref="G16:I16" si="4">SUM(G17+G18)</f>
        <v>2048038.58</v>
      </c>
      <c r="H16" s="246">
        <f t="shared" si="4"/>
        <v>0</v>
      </c>
      <c r="I16" s="246">
        <f t="shared" si="4"/>
        <v>2048038.58</v>
      </c>
      <c r="J16" s="90">
        <f t="shared" si="0"/>
        <v>133.14177704310791</v>
      </c>
      <c r="K16" s="91">
        <f t="shared" si="1"/>
        <v>100</v>
      </c>
    </row>
    <row r="17" spans="1:11" ht="39" x14ac:dyDescent="0.25">
      <c r="A17" s="70"/>
      <c r="B17" s="22"/>
      <c r="C17" s="22"/>
      <c r="D17" s="73">
        <v>6361</v>
      </c>
      <c r="E17" s="79" t="s">
        <v>147</v>
      </c>
      <c r="F17" s="247">
        <v>1493787.89</v>
      </c>
      <c r="G17" s="247">
        <v>2005229.96</v>
      </c>
      <c r="H17" s="247"/>
      <c r="I17" s="248">
        <v>2005229.96</v>
      </c>
      <c r="J17" s="91">
        <f t="shared" si="0"/>
        <v>134.23793119651012</v>
      </c>
      <c r="K17" s="91">
        <f t="shared" si="1"/>
        <v>100</v>
      </c>
    </row>
    <row r="18" spans="1:11" ht="39" x14ac:dyDescent="0.25">
      <c r="A18" s="70"/>
      <c r="B18" s="22"/>
      <c r="C18" s="23"/>
      <c r="D18" s="73">
        <v>6362</v>
      </c>
      <c r="E18" s="79" t="s">
        <v>148</v>
      </c>
      <c r="F18" s="247">
        <v>44450.99</v>
      </c>
      <c r="G18" s="247">
        <v>42808.62</v>
      </c>
      <c r="H18" s="247"/>
      <c r="I18" s="248">
        <v>42808.62</v>
      </c>
      <c r="J18" s="91">
        <f t="shared" si="0"/>
        <v>96.305211649954259</v>
      </c>
      <c r="K18" s="91">
        <f t="shared" si="1"/>
        <v>100</v>
      </c>
    </row>
    <row r="19" spans="1:11" x14ac:dyDescent="0.25">
      <c r="A19" s="64"/>
      <c r="B19" s="65">
        <v>64</v>
      </c>
      <c r="C19" s="69"/>
      <c r="D19" s="74"/>
      <c r="E19" s="77" t="s">
        <v>42</v>
      </c>
      <c r="F19" s="245">
        <f>SUM(F20)</f>
        <v>3.19</v>
      </c>
      <c r="G19" s="245">
        <f t="shared" ref="G19:I19" si="5">SUM(G20)</f>
        <v>27</v>
      </c>
      <c r="H19" s="245">
        <f t="shared" si="5"/>
        <v>0</v>
      </c>
      <c r="I19" s="245">
        <f t="shared" si="5"/>
        <v>2.13</v>
      </c>
      <c r="J19" s="89">
        <f t="shared" si="0"/>
        <v>66.771159874608145</v>
      </c>
      <c r="K19" s="89">
        <f t="shared" si="1"/>
        <v>7.8888888888888884</v>
      </c>
    </row>
    <row r="20" spans="1:11" x14ac:dyDescent="0.25">
      <c r="A20" s="66"/>
      <c r="B20" s="67"/>
      <c r="C20" s="68">
        <v>641</v>
      </c>
      <c r="D20" s="75"/>
      <c r="E20" s="78" t="s">
        <v>128</v>
      </c>
      <c r="F20" s="246">
        <v>3.19</v>
      </c>
      <c r="G20" s="246">
        <f t="shared" ref="G20:I20" si="6">SUM(G21)</f>
        <v>27</v>
      </c>
      <c r="H20" s="246">
        <f t="shared" si="6"/>
        <v>0</v>
      </c>
      <c r="I20" s="246">
        <f t="shared" si="6"/>
        <v>2.13</v>
      </c>
      <c r="J20" s="90">
        <f t="shared" si="0"/>
        <v>66.771159874608145</v>
      </c>
      <c r="K20" s="91">
        <f t="shared" si="1"/>
        <v>7.8888888888888884</v>
      </c>
    </row>
    <row r="21" spans="1:11" ht="26.25" x14ac:dyDescent="0.25">
      <c r="A21" s="70"/>
      <c r="B21" s="22"/>
      <c r="C21" s="23"/>
      <c r="D21" s="73">
        <v>6413</v>
      </c>
      <c r="E21" s="79" t="s">
        <v>129</v>
      </c>
      <c r="F21" s="247">
        <v>3.19</v>
      </c>
      <c r="G21" s="247">
        <v>27</v>
      </c>
      <c r="H21" s="247"/>
      <c r="I21" s="248">
        <v>2.13</v>
      </c>
      <c r="J21" s="91">
        <f t="shared" si="0"/>
        <v>66.771159874608145</v>
      </c>
      <c r="K21" s="91">
        <f t="shared" si="1"/>
        <v>7.8888888888888884</v>
      </c>
    </row>
    <row r="22" spans="1:11" ht="39" x14ac:dyDescent="0.25">
      <c r="A22" s="64"/>
      <c r="B22" s="65">
        <v>65</v>
      </c>
      <c r="C22" s="69"/>
      <c r="D22" s="74"/>
      <c r="E22" s="77" t="s">
        <v>41</v>
      </c>
      <c r="F22" s="245">
        <f>SUM(F23)</f>
        <v>31847.17</v>
      </c>
      <c r="G22" s="245">
        <f t="shared" ref="G22:I22" si="7">SUM(G23)</f>
        <v>55753.15</v>
      </c>
      <c r="H22" s="245">
        <f t="shared" si="7"/>
        <v>0</v>
      </c>
      <c r="I22" s="245">
        <f t="shared" si="7"/>
        <v>55753.15</v>
      </c>
      <c r="J22" s="89">
        <f t="shared" si="0"/>
        <v>175.06469177638078</v>
      </c>
      <c r="K22" s="89">
        <f t="shared" si="1"/>
        <v>100</v>
      </c>
    </row>
    <row r="23" spans="1:11" x14ac:dyDescent="0.25">
      <c r="A23" s="66"/>
      <c r="B23" s="67"/>
      <c r="C23" s="68">
        <v>652</v>
      </c>
      <c r="D23" s="75"/>
      <c r="E23" s="78" t="s">
        <v>130</v>
      </c>
      <c r="F23" s="246">
        <f>SUM(F24)</f>
        <v>31847.17</v>
      </c>
      <c r="G23" s="246">
        <f t="shared" ref="G23:I23" si="8">SUM(G24)</f>
        <v>55753.15</v>
      </c>
      <c r="H23" s="246">
        <f t="shared" si="8"/>
        <v>0</v>
      </c>
      <c r="I23" s="246">
        <f t="shared" si="8"/>
        <v>55753.15</v>
      </c>
      <c r="J23" s="90">
        <f t="shared" si="0"/>
        <v>175.06469177638078</v>
      </c>
      <c r="K23" s="91">
        <f t="shared" si="1"/>
        <v>100</v>
      </c>
    </row>
    <row r="24" spans="1:11" x14ac:dyDescent="0.25">
      <c r="A24" s="70"/>
      <c r="B24" s="22"/>
      <c r="C24" s="23"/>
      <c r="D24" s="73">
        <v>6526</v>
      </c>
      <c r="E24" s="79" t="s">
        <v>131</v>
      </c>
      <c r="F24" s="247">
        <v>31847.17</v>
      </c>
      <c r="G24" s="247">
        <v>55753.15</v>
      </c>
      <c r="H24" s="247"/>
      <c r="I24" s="248">
        <v>55753.15</v>
      </c>
      <c r="J24" s="91">
        <f t="shared" si="0"/>
        <v>175.06469177638078</v>
      </c>
      <c r="K24" s="91">
        <f t="shared" si="1"/>
        <v>100</v>
      </c>
    </row>
    <row r="25" spans="1:11" ht="51.75" x14ac:dyDescent="0.25">
      <c r="A25" s="104"/>
      <c r="B25" s="104">
        <v>66</v>
      </c>
      <c r="C25" s="59"/>
      <c r="D25" s="105"/>
      <c r="E25" s="106" t="s">
        <v>206</v>
      </c>
      <c r="F25" s="249">
        <f>SUM(F26+F28)</f>
        <v>3556.97</v>
      </c>
      <c r="G25" s="249">
        <f t="shared" ref="G25:I25" si="9">SUM(G26+G28)</f>
        <v>2793</v>
      </c>
      <c r="H25" s="249">
        <f t="shared" si="9"/>
        <v>0</v>
      </c>
      <c r="I25" s="249">
        <f t="shared" si="9"/>
        <v>2793</v>
      </c>
      <c r="J25" s="89">
        <f t="shared" si="0"/>
        <v>78.52188801142546</v>
      </c>
      <c r="K25" s="89">
        <f t="shared" si="1"/>
        <v>100</v>
      </c>
    </row>
    <row r="26" spans="1:11" ht="26.25" x14ac:dyDescent="0.25">
      <c r="A26" s="28"/>
      <c r="B26" s="28"/>
      <c r="C26" s="43">
        <v>661</v>
      </c>
      <c r="D26" s="75">
        <v>661</v>
      </c>
      <c r="E26" s="78" t="s">
        <v>138</v>
      </c>
      <c r="F26" s="246">
        <f>SUM(F27)</f>
        <v>3556.97</v>
      </c>
      <c r="G26" s="246">
        <f t="shared" ref="G26:I26" si="10">SUM(G27)</f>
        <v>2793</v>
      </c>
      <c r="H26" s="246">
        <f t="shared" si="10"/>
        <v>0</v>
      </c>
      <c r="I26" s="246">
        <f t="shared" si="10"/>
        <v>2793</v>
      </c>
      <c r="J26" s="90">
        <f t="shared" si="0"/>
        <v>78.52188801142546</v>
      </c>
      <c r="K26" s="91">
        <f t="shared" si="1"/>
        <v>100</v>
      </c>
    </row>
    <row r="27" spans="1:11" x14ac:dyDescent="0.25">
      <c r="A27" s="10"/>
      <c r="B27" s="10"/>
      <c r="C27" s="16"/>
      <c r="D27" s="73">
        <v>6615</v>
      </c>
      <c r="E27" s="79" t="s">
        <v>139</v>
      </c>
      <c r="F27" s="247">
        <v>3556.97</v>
      </c>
      <c r="G27" s="247">
        <v>2793</v>
      </c>
      <c r="H27" s="250"/>
      <c r="I27" s="251">
        <v>2793</v>
      </c>
      <c r="J27" s="91">
        <f t="shared" si="0"/>
        <v>78.52188801142546</v>
      </c>
      <c r="K27" s="91">
        <f t="shared" si="1"/>
        <v>100</v>
      </c>
    </row>
    <row r="28" spans="1:11" ht="39" x14ac:dyDescent="0.25">
      <c r="A28" s="113"/>
      <c r="B28" s="90"/>
      <c r="C28" s="90">
        <v>663</v>
      </c>
      <c r="D28" s="101"/>
      <c r="E28" s="156" t="s">
        <v>149</v>
      </c>
      <c r="F28" s="252">
        <f>SUM(F29+F30)</f>
        <v>0</v>
      </c>
      <c r="G28" s="252">
        <f t="shared" ref="G28:I28" si="11">SUM(G29+G30)</f>
        <v>0</v>
      </c>
      <c r="H28" s="252">
        <f t="shared" si="11"/>
        <v>0</v>
      </c>
      <c r="I28" s="252">
        <f t="shared" si="11"/>
        <v>0</v>
      </c>
      <c r="J28" s="90" t="e">
        <f t="shared" si="0"/>
        <v>#DIV/0!</v>
      </c>
      <c r="K28" s="91" t="e">
        <f t="shared" si="1"/>
        <v>#DIV/0!</v>
      </c>
    </row>
    <row r="29" spans="1:11" x14ac:dyDescent="0.25">
      <c r="B29" s="71"/>
      <c r="C29" s="71"/>
      <c r="D29" s="71">
        <v>6631</v>
      </c>
      <c r="E29" s="157" t="s">
        <v>150</v>
      </c>
      <c r="F29" s="253"/>
      <c r="G29" s="253"/>
      <c r="H29" s="253"/>
      <c r="I29" s="253"/>
      <c r="J29" s="91" t="e">
        <f t="shared" si="0"/>
        <v>#DIV/0!</v>
      </c>
      <c r="K29" s="91" t="e">
        <f t="shared" si="1"/>
        <v>#DIV/0!</v>
      </c>
    </row>
    <row r="30" spans="1:11" x14ac:dyDescent="0.25">
      <c r="A30" s="114"/>
      <c r="B30" s="71"/>
      <c r="C30" s="71"/>
      <c r="D30" s="82">
        <v>6632</v>
      </c>
      <c r="E30" s="157" t="s">
        <v>207</v>
      </c>
      <c r="F30" s="253"/>
      <c r="G30" s="253"/>
      <c r="H30" s="253"/>
      <c r="I30" s="253"/>
      <c r="J30" s="91" t="e">
        <f t="shared" si="0"/>
        <v>#DIV/0!</v>
      </c>
      <c r="K30" s="91" t="e">
        <f t="shared" si="1"/>
        <v>#DIV/0!</v>
      </c>
    </row>
    <row r="31" spans="1:11" ht="41.45" customHeight="1" x14ac:dyDescent="0.25">
      <c r="A31" s="115"/>
      <c r="B31" s="102">
        <v>67</v>
      </c>
      <c r="C31" s="102"/>
      <c r="D31" s="102"/>
      <c r="E31" s="158" t="s">
        <v>151</v>
      </c>
      <c r="F31" s="254">
        <f>SUM(F32)</f>
        <v>405757.89</v>
      </c>
      <c r="G31" s="254">
        <f t="shared" ref="G31:I31" si="12">SUM(G32)</f>
        <v>476294.68</v>
      </c>
      <c r="H31" s="254">
        <f t="shared" si="12"/>
        <v>0</v>
      </c>
      <c r="I31" s="254">
        <f t="shared" si="12"/>
        <v>476294.68</v>
      </c>
      <c r="J31" s="89">
        <f t="shared" si="0"/>
        <v>117.38396017388595</v>
      </c>
      <c r="K31" s="89">
        <f t="shared" si="1"/>
        <v>100</v>
      </c>
    </row>
    <row r="32" spans="1:11" ht="38.25" x14ac:dyDescent="0.25">
      <c r="A32" s="116"/>
      <c r="B32" s="103"/>
      <c r="C32" s="107">
        <v>671</v>
      </c>
      <c r="D32" s="107"/>
      <c r="E32" s="131" t="s">
        <v>152</v>
      </c>
      <c r="F32" s="255">
        <v>405757.89</v>
      </c>
      <c r="G32" s="255">
        <f t="shared" ref="G32:I32" si="13">SUM(G33+G34)</f>
        <v>476294.68</v>
      </c>
      <c r="H32" s="255">
        <f t="shared" si="13"/>
        <v>0</v>
      </c>
      <c r="I32" s="255">
        <f t="shared" si="13"/>
        <v>476294.68</v>
      </c>
      <c r="J32" s="90">
        <f t="shared" si="0"/>
        <v>117.38396017388595</v>
      </c>
      <c r="K32" s="91">
        <f t="shared" si="1"/>
        <v>100</v>
      </c>
    </row>
    <row r="33" spans="1:11" ht="25.5" x14ac:dyDescent="0.25">
      <c r="A33" s="1"/>
      <c r="B33" s="58"/>
      <c r="C33" s="58"/>
      <c r="D33" s="49">
        <v>6711</v>
      </c>
      <c r="E33" s="81" t="s">
        <v>153</v>
      </c>
      <c r="F33" s="256">
        <v>365277.43</v>
      </c>
      <c r="G33" s="256">
        <v>460919.68</v>
      </c>
      <c r="H33" s="256"/>
      <c r="I33" s="257">
        <v>460919.68</v>
      </c>
      <c r="J33" s="91">
        <f t="shared" si="0"/>
        <v>126.1834545868328</v>
      </c>
      <c r="K33" s="91">
        <f t="shared" si="1"/>
        <v>100</v>
      </c>
    </row>
    <row r="34" spans="1:11" ht="25.5" x14ac:dyDescent="0.25">
      <c r="A34" s="1"/>
      <c r="B34" s="58"/>
      <c r="C34" s="58"/>
      <c r="D34" s="49">
        <v>6712</v>
      </c>
      <c r="E34" s="81" t="s">
        <v>208</v>
      </c>
      <c r="F34" s="256">
        <v>40480.46</v>
      </c>
      <c r="G34" s="256">
        <v>15375</v>
      </c>
      <c r="H34" s="256"/>
      <c r="I34" s="257">
        <v>15375</v>
      </c>
      <c r="J34" s="91">
        <f t="shared" si="0"/>
        <v>37.981287762046186</v>
      </c>
      <c r="K34" s="91">
        <f t="shared" si="1"/>
        <v>100</v>
      </c>
    </row>
    <row r="35" spans="1:11" ht="25.5" x14ac:dyDescent="0.25">
      <c r="A35" s="30">
        <v>7</v>
      </c>
      <c r="B35" s="31"/>
      <c r="C35" s="31"/>
      <c r="D35" s="31"/>
      <c r="E35" s="36" t="s">
        <v>5</v>
      </c>
      <c r="F35" s="258">
        <f>SUM(F37)</f>
        <v>0</v>
      </c>
      <c r="G35" s="258">
        <f>SUM(G37)</f>
        <v>0</v>
      </c>
      <c r="H35" s="258">
        <f>SUM(H36)</f>
        <v>0</v>
      </c>
      <c r="I35" s="259">
        <f>SUM(I36)</f>
        <v>0</v>
      </c>
      <c r="J35" s="83" t="e">
        <f t="shared" si="0"/>
        <v>#DIV/0!</v>
      </c>
      <c r="K35" s="83" t="e">
        <f t="shared" si="1"/>
        <v>#DIV/0!</v>
      </c>
    </row>
    <row r="36" spans="1:11" ht="25.5" x14ac:dyDescent="0.25">
      <c r="A36" s="14"/>
      <c r="B36" s="108">
        <v>72</v>
      </c>
      <c r="C36" s="109"/>
      <c r="D36" s="108"/>
      <c r="E36" s="110" t="s">
        <v>18</v>
      </c>
      <c r="F36" s="260">
        <f>SUM(F37)</f>
        <v>0</v>
      </c>
      <c r="G36" s="260">
        <f t="shared" ref="G36:I36" si="14">SUM(G37)</f>
        <v>0</v>
      </c>
      <c r="H36" s="260">
        <f t="shared" si="14"/>
        <v>0</v>
      </c>
      <c r="I36" s="260">
        <f t="shared" si="14"/>
        <v>0</v>
      </c>
      <c r="J36" s="89" t="e">
        <f t="shared" si="0"/>
        <v>#DIV/0!</v>
      </c>
      <c r="K36" s="89" t="e">
        <f t="shared" si="1"/>
        <v>#DIV/0!</v>
      </c>
    </row>
    <row r="37" spans="1:11" ht="15.75" customHeight="1" x14ac:dyDescent="0.25">
      <c r="A37" s="27"/>
      <c r="B37" s="27"/>
      <c r="C37" s="62">
        <v>721</v>
      </c>
      <c r="D37" s="76"/>
      <c r="E37" s="80" t="s">
        <v>154</v>
      </c>
      <c r="F37" s="261">
        <f>SUM(F38)</f>
        <v>0</v>
      </c>
      <c r="G37" s="261">
        <f>SUM(G38)</f>
        <v>0</v>
      </c>
      <c r="H37" s="261">
        <f>SUM(H38)</f>
        <v>0</v>
      </c>
      <c r="I37" s="261">
        <f>SUM(I38)</f>
        <v>0</v>
      </c>
      <c r="J37" s="90" t="e">
        <f t="shared" si="0"/>
        <v>#DIV/0!</v>
      </c>
      <c r="K37" s="91" t="e">
        <f t="shared" si="1"/>
        <v>#DIV/0!</v>
      </c>
    </row>
    <row r="38" spans="1:11" ht="15.75" customHeight="1" x14ac:dyDescent="0.25">
      <c r="A38" s="7"/>
      <c r="B38" s="10"/>
      <c r="C38" s="10"/>
      <c r="D38" s="73">
        <v>7211</v>
      </c>
      <c r="E38" s="79" t="s">
        <v>155</v>
      </c>
      <c r="F38" s="247"/>
      <c r="G38" s="247"/>
      <c r="H38" s="247"/>
      <c r="I38" s="248"/>
      <c r="J38" s="91" t="e">
        <f t="shared" si="0"/>
        <v>#DIV/0!</v>
      </c>
      <c r="K38" s="91" t="e">
        <f t="shared" si="1"/>
        <v>#DIV/0!</v>
      </c>
    </row>
    <row r="39" spans="1:11" x14ac:dyDescent="0.25">
      <c r="A39" s="70"/>
      <c r="B39" s="70"/>
      <c r="C39" s="70"/>
      <c r="D39" s="73" t="s">
        <v>156</v>
      </c>
      <c r="E39" s="79"/>
      <c r="F39" s="247"/>
      <c r="G39" s="247"/>
      <c r="H39" s="247"/>
      <c r="I39" s="248"/>
      <c r="J39" s="91" t="e">
        <f t="shared" si="0"/>
        <v>#DIV/0!</v>
      </c>
      <c r="K39" s="91" t="e">
        <f t="shared" si="1"/>
        <v>#DIV/0!</v>
      </c>
    </row>
    <row r="40" spans="1:11" x14ac:dyDescent="0.25">
      <c r="A40" s="70"/>
      <c r="B40" s="70"/>
      <c r="C40" s="70"/>
      <c r="D40" s="73"/>
      <c r="E40" s="79"/>
      <c r="F40" s="247"/>
      <c r="G40" s="247"/>
      <c r="H40" s="247"/>
      <c r="I40" s="248"/>
      <c r="J40" s="91" t="e">
        <f t="shared" si="0"/>
        <v>#DIV/0!</v>
      </c>
      <c r="K40" s="91" t="e">
        <f t="shared" si="1"/>
        <v>#DIV/0!</v>
      </c>
    </row>
    <row r="41" spans="1:11" ht="15.75" thickBot="1" x14ac:dyDescent="0.3">
      <c r="A41" s="330"/>
      <c r="B41" s="331"/>
      <c r="C41" s="332"/>
      <c r="D41" s="333"/>
      <c r="E41" s="334"/>
      <c r="F41" s="335"/>
      <c r="G41" s="335"/>
      <c r="H41" s="335"/>
      <c r="I41" s="336"/>
      <c r="J41" s="337" t="e">
        <f t="shared" si="0"/>
        <v>#DIV/0!</v>
      </c>
      <c r="K41" s="337" t="e">
        <f t="shared" si="1"/>
        <v>#DIV/0!</v>
      </c>
    </row>
    <row r="42" spans="1:11" ht="39.75" thickBot="1" x14ac:dyDescent="0.3">
      <c r="A42" s="338"/>
      <c r="B42" s="339"/>
      <c r="C42" s="340"/>
      <c r="D42" s="341"/>
      <c r="E42" s="342" t="s">
        <v>140</v>
      </c>
      <c r="F42" s="342" t="s">
        <v>141</v>
      </c>
      <c r="G42" s="342" t="s">
        <v>247</v>
      </c>
      <c r="H42" s="343" t="s">
        <v>142</v>
      </c>
      <c r="I42" s="342" t="s">
        <v>143</v>
      </c>
      <c r="J42" s="344" t="s">
        <v>205</v>
      </c>
      <c r="K42" s="345" t="s">
        <v>268</v>
      </c>
    </row>
    <row r="43" spans="1:11" x14ac:dyDescent="0.25">
      <c r="A43" s="324"/>
      <c r="B43" s="324"/>
      <c r="C43" s="325"/>
      <c r="D43" s="326"/>
      <c r="E43" s="327">
        <v>1</v>
      </c>
      <c r="F43" s="328">
        <v>2</v>
      </c>
      <c r="G43" s="328">
        <v>3</v>
      </c>
      <c r="H43" s="328">
        <v>4</v>
      </c>
      <c r="I43" s="328">
        <v>5</v>
      </c>
      <c r="J43" s="329">
        <v>6</v>
      </c>
      <c r="K43" s="329">
        <v>7</v>
      </c>
    </row>
    <row r="44" spans="1:11" x14ac:dyDescent="0.25">
      <c r="A44" s="96"/>
      <c r="B44" s="97"/>
      <c r="C44" s="98"/>
      <c r="D44" s="99"/>
      <c r="E44" s="111" t="s">
        <v>9</v>
      </c>
      <c r="F44" s="243">
        <f>SUM(F45+F101)</f>
        <v>2093317.9</v>
      </c>
      <c r="G44" s="243">
        <f>SUM(G45+G101)</f>
        <v>2653434.9600000004</v>
      </c>
      <c r="H44" s="262">
        <f>SUM(H45+H101)</f>
        <v>0</v>
      </c>
      <c r="I44" s="243">
        <f>SUM(I45+I101)</f>
        <v>2653434.9600000004</v>
      </c>
      <c r="J44" s="85">
        <f>SUM(I44/F44*100)</f>
        <v>126.75738166668333</v>
      </c>
      <c r="K44" s="85">
        <f>SUM(I44/G44*100)</f>
        <v>100</v>
      </c>
    </row>
    <row r="45" spans="1:11" x14ac:dyDescent="0.25">
      <c r="A45" s="37">
        <v>3</v>
      </c>
      <c r="B45" s="94"/>
      <c r="C45" s="95"/>
      <c r="D45" s="100"/>
      <c r="E45" s="112" t="s">
        <v>6</v>
      </c>
      <c r="F45" s="242">
        <f>SUM(F46+F56+F89+F95+F98)</f>
        <v>2008244.2999999998</v>
      </c>
      <c r="G45" s="242">
        <f>SUM(G46+G56+G89+G95+G98)</f>
        <v>2593881.3400000003</v>
      </c>
      <c r="H45" s="263">
        <f>SUM(H46+H56+H89+H95+H98)</f>
        <v>0</v>
      </c>
      <c r="I45" s="242">
        <f>SUM(I46+I56+I89+I95+I98)</f>
        <v>2593881.3400000003</v>
      </c>
      <c r="J45" s="88">
        <f t="shared" ref="J45:J111" si="15">SUM(I45/F45*100)</f>
        <v>129.16164333193927</v>
      </c>
      <c r="K45" s="88">
        <f t="shared" ref="K45:K108" si="16">SUM(I45/G45*100)</f>
        <v>100</v>
      </c>
    </row>
    <row r="46" spans="1:11" x14ac:dyDescent="0.25">
      <c r="A46" s="89"/>
      <c r="B46" s="89">
        <v>31</v>
      </c>
      <c r="C46" s="89"/>
      <c r="D46" s="89"/>
      <c r="E46" s="159" t="s">
        <v>7</v>
      </c>
      <c r="F46" s="364">
        <f>SUM(F47+F51+F53)</f>
        <v>1652770.0799999998</v>
      </c>
      <c r="G46" s="364">
        <f t="shared" ref="G46:I46" si="17">SUM(G47+G51+G53)</f>
        <v>1939086.67</v>
      </c>
      <c r="H46" s="264">
        <f t="shared" si="17"/>
        <v>0</v>
      </c>
      <c r="I46" s="364">
        <f t="shared" si="17"/>
        <v>1939086.67</v>
      </c>
      <c r="J46" s="89">
        <f t="shared" si="15"/>
        <v>117.32343738942805</v>
      </c>
      <c r="K46" s="357">
        <f t="shared" si="16"/>
        <v>100</v>
      </c>
    </row>
    <row r="47" spans="1:11" x14ac:dyDescent="0.25">
      <c r="A47" s="90"/>
      <c r="B47" s="90"/>
      <c r="C47" s="90">
        <v>311</v>
      </c>
      <c r="D47" s="90"/>
      <c r="E47" s="160" t="s">
        <v>157</v>
      </c>
      <c r="F47" s="252">
        <f>SUM(F48:F50)</f>
        <v>1376988.2899999998</v>
      </c>
      <c r="G47" s="252">
        <f>SUM(G48+G49+G50)</f>
        <v>1629362.92</v>
      </c>
      <c r="H47" s="265"/>
      <c r="I47" s="252">
        <f t="shared" ref="I47" si="18">SUM(I48:I50)</f>
        <v>1629362.92</v>
      </c>
      <c r="J47" s="90">
        <f t="shared" si="15"/>
        <v>118.32801570157146</v>
      </c>
      <c r="K47" s="357">
        <f t="shared" si="16"/>
        <v>100</v>
      </c>
    </row>
    <row r="48" spans="1:11" x14ac:dyDescent="0.25">
      <c r="A48" s="71"/>
      <c r="B48" s="71"/>
      <c r="C48" s="71"/>
      <c r="D48" s="71">
        <v>3111</v>
      </c>
      <c r="E48" s="161" t="s">
        <v>158</v>
      </c>
      <c r="F48" s="253">
        <v>1364184.63</v>
      </c>
      <c r="G48" s="253">
        <v>1618647.97</v>
      </c>
      <c r="H48" s="266"/>
      <c r="I48" s="253">
        <v>1618647.97</v>
      </c>
      <c r="J48" s="91">
        <f t="shared" si="15"/>
        <v>118.65314521246293</v>
      </c>
      <c r="K48" s="357">
        <f t="shared" si="16"/>
        <v>100</v>
      </c>
    </row>
    <row r="49" spans="1:11" x14ac:dyDescent="0.25">
      <c r="A49" s="71"/>
      <c r="B49" s="71"/>
      <c r="C49" s="71"/>
      <c r="D49" s="71">
        <v>3113</v>
      </c>
      <c r="E49" s="161" t="s">
        <v>159</v>
      </c>
      <c r="F49" s="253">
        <v>12803.66</v>
      </c>
      <c r="G49" s="253">
        <v>10714.95</v>
      </c>
      <c r="H49" s="266"/>
      <c r="I49" s="253">
        <v>10714.95</v>
      </c>
      <c r="J49" s="91">
        <f t="shared" si="15"/>
        <v>83.68661773274205</v>
      </c>
      <c r="K49" s="357">
        <f t="shared" si="16"/>
        <v>100</v>
      </c>
    </row>
    <row r="50" spans="1:11" x14ac:dyDescent="0.25">
      <c r="A50" s="71"/>
      <c r="B50" s="71"/>
      <c r="C50" s="71"/>
      <c r="D50" s="71">
        <v>3114</v>
      </c>
      <c r="E50" s="161" t="s">
        <v>212</v>
      </c>
      <c r="F50" s="253"/>
      <c r="G50" s="253"/>
      <c r="H50" s="266"/>
      <c r="I50" s="253"/>
      <c r="J50" s="91" t="e">
        <f t="shared" si="15"/>
        <v>#DIV/0!</v>
      </c>
      <c r="K50" s="357" t="e">
        <f t="shared" si="16"/>
        <v>#DIV/0!</v>
      </c>
    </row>
    <row r="51" spans="1:11" x14ac:dyDescent="0.25">
      <c r="A51" s="90"/>
      <c r="B51" s="90"/>
      <c r="C51" s="90">
        <v>312</v>
      </c>
      <c r="D51" s="90"/>
      <c r="E51" s="160" t="s">
        <v>160</v>
      </c>
      <c r="F51" s="252">
        <f>SUM(F52)</f>
        <v>49104.2</v>
      </c>
      <c r="G51" s="252">
        <f>SUM(G52)</f>
        <v>64200</v>
      </c>
      <c r="H51" s="265"/>
      <c r="I51" s="252">
        <f t="shared" ref="I51" si="19">SUM(I52)</f>
        <v>64200</v>
      </c>
      <c r="J51" s="90">
        <f t="shared" si="15"/>
        <v>130.74238048883805</v>
      </c>
      <c r="K51" s="357">
        <f t="shared" si="16"/>
        <v>100</v>
      </c>
    </row>
    <row r="52" spans="1:11" x14ac:dyDescent="0.25">
      <c r="A52" s="71"/>
      <c r="B52" s="71"/>
      <c r="C52" s="71"/>
      <c r="D52" s="71">
        <v>3121</v>
      </c>
      <c r="E52" s="161" t="s">
        <v>160</v>
      </c>
      <c r="F52" s="253">
        <v>49104.2</v>
      </c>
      <c r="G52" s="253">
        <v>64200</v>
      </c>
      <c r="H52" s="266"/>
      <c r="I52" s="253">
        <v>64200</v>
      </c>
      <c r="J52" s="91">
        <f t="shared" si="15"/>
        <v>130.74238048883805</v>
      </c>
      <c r="K52" s="357">
        <f t="shared" si="16"/>
        <v>100</v>
      </c>
    </row>
    <row r="53" spans="1:11" x14ac:dyDescent="0.25">
      <c r="A53" s="90"/>
      <c r="B53" s="90"/>
      <c r="C53" s="90">
        <v>313</v>
      </c>
      <c r="D53" s="90"/>
      <c r="E53" s="160" t="s">
        <v>161</v>
      </c>
      <c r="F53" s="252">
        <f>SUM(F54+F55)</f>
        <v>226677.59</v>
      </c>
      <c r="G53" s="252">
        <f>SUM(G54+G55)</f>
        <v>245523.75</v>
      </c>
      <c r="H53" s="265"/>
      <c r="I53" s="252">
        <f t="shared" ref="I53" si="20">SUM(I54+I55)</f>
        <v>245523.75</v>
      </c>
      <c r="J53" s="90">
        <f t="shared" si="15"/>
        <v>108.31408168756337</v>
      </c>
      <c r="K53" s="357">
        <f t="shared" si="16"/>
        <v>100</v>
      </c>
    </row>
    <row r="54" spans="1:11" x14ac:dyDescent="0.25">
      <c r="A54" s="71"/>
      <c r="B54" s="71"/>
      <c r="C54" s="71"/>
      <c r="D54" s="71">
        <v>3132</v>
      </c>
      <c r="E54" s="161" t="s">
        <v>162</v>
      </c>
      <c r="F54" s="253">
        <v>226677.59</v>
      </c>
      <c r="G54" s="253">
        <v>245523.75</v>
      </c>
      <c r="H54" s="266"/>
      <c r="I54" s="253">
        <v>245523.75</v>
      </c>
      <c r="J54" s="91">
        <f t="shared" si="15"/>
        <v>108.31408168756337</v>
      </c>
      <c r="K54" s="357">
        <f t="shared" si="16"/>
        <v>100</v>
      </c>
    </row>
    <row r="55" spans="1:11" x14ac:dyDescent="0.25">
      <c r="A55" s="71"/>
      <c r="B55" s="71"/>
      <c r="C55" s="71"/>
      <c r="D55" s="71">
        <v>3133</v>
      </c>
      <c r="E55" s="161" t="s">
        <v>163</v>
      </c>
      <c r="F55" s="253"/>
      <c r="G55" s="253"/>
      <c r="H55" s="266"/>
      <c r="I55" s="253"/>
      <c r="J55" s="91" t="e">
        <f t="shared" si="15"/>
        <v>#DIV/0!</v>
      </c>
      <c r="K55" s="357" t="e">
        <f t="shared" si="16"/>
        <v>#DIV/0!</v>
      </c>
    </row>
    <row r="56" spans="1:11" x14ac:dyDescent="0.25">
      <c r="A56" s="89"/>
      <c r="B56" s="89">
        <v>32</v>
      </c>
      <c r="C56" s="89"/>
      <c r="D56" s="89"/>
      <c r="E56" s="159" t="s">
        <v>15</v>
      </c>
      <c r="F56" s="364">
        <f>SUM(F57+F62+F69+F79+F81)</f>
        <v>293738.12</v>
      </c>
      <c r="G56" s="364">
        <f>SUM(G57+G62+G69+G79+G81)</f>
        <v>590906.57999999996</v>
      </c>
      <c r="H56" s="264">
        <f>SUM(H57+H62+H69+H79+H81)</f>
        <v>0</v>
      </c>
      <c r="I56" s="364">
        <f>SUM(I57+I62+I69+I79+I81)</f>
        <v>590906.57999999996</v>
      </c>
      <c r="J56" s="89">
        <f t="shared" si="15"/>
        <v>201.16782254887448</v>
      </c>
      <c r="K56" s="358">
        <f t="shared" si="16"/>
        <v>100</v>
      </c>
    </row>
    <row r="57" spans="1:11" x14ac:dyDescent="0.25">
      <c r="A57" s="90"/>
      <c r="B57" s="90"/>
      <c r="C57" s="90">
        <v>321</v>
      </c>
      <c r="D57" s="90"/>
      <c r="E57" s="160" t="s">
        <v>164</v>
      </c>
      <c r="F57" s="252">
        <f>SUM(F58:F61)</f>
        <v>51023.92</v>
      </c>
      <c r="G57" s="252">
        <f>SUM(G58+G59+G60+G61)</f>
        <v>57276.950000000004</v>
      </c>
      <c r="H57" s="265"/>
      <c r="I57" s="252">
        <f t="shared" ref="I57" si="21">SUM(I58:I61)</f>
        <v>57276.950000000004</v>
      </c>
      <c r="J57" s="90">
        <f t="shared" si="15"/>
        <v>112.25509525728326</v>
      </c>
      <c r="K57" s="357">
        <f t="shared" si="16"/>
        <v>100</v>
      </c>
    </row>
    <row r="58" spans="1:11" x14ac:dyDescent="0.25">
      <c r="A58" s="71"/>
      <c r="B58" s="71"/>
      <c r="C58" s="71"/>
      <c r="D58" s="71">
        <v>3211</v>
      </c>
      <c r="E58" s="161" t="s">
        <v>165</v>
      </c>
      <c r="F58" s="253">
        <v>2465.36</v>
      </c>
      <c r="G58" s="253">
        <v>8117.15</v>
      </c>
      <c r="H58" s="266"/>
      <c r="I58" s="253">
        <v>8117.15</v>
      </c>
      <c r="J58" s="91">
        <f t="shared" si="15"/>
        <v>329.24806113508771</v>
      </c>
      <c r="K58" s="357">
        <f t="shared" si="16"/>
        <v>100</v>
      </c>
    </row>
    <row r="59" spans="1:11" ht="26.25" x14ac:dyDescent="0.25">
      <c r="A59" s="71"/>
      <c r="B59" s="71"/>
      <c r="C59" s="71"/>
      <c r="D59" s="71">
        <v>3212</v>
      </c>
      <c r="E59" s="161" t="s">
        <v>237</v>
      </c>
      <c r="F59" s="253">
        <v>48558.559999999998</v>
      </c>
      <c r="G59" s="253">
        <v>49159.8</v>
      </c>
      <c r="H59" s="266"/>
      <c r="I59" s="253">
        <v>49159.8</v>
      </c>
      <c r="J59" s="91">
        <f t="shared" si="15"/>
        <v>101.23817510239184</v>
      </c>
      <c r="K59" s="357">
        <f t="shared" si="16"/>
        <v>100</v>
      </c>
    </row>
    <row r="60" spans="1:11" x14ac:dyDescent="0.25">
      <c r="A60" s="71"/>
      <c r="B60" s="71"/>
      <c r="C60" s="71"/>
      <c r="D60" s="71">
        <v>3213</v>
      </c>
      <c r="E60" s="161" t="s">
        <v>166</v>
      </c>
      <c r="F60" s="253"/>
      <c r="G60" s="253"/>
      <c r="H60" s="266"/>
      <c r="I60" s="253"/>
      <c r="J60" s="91" t="e">
        <f t="shared" si="15"/>
        <v>#DIV/0!</v>
      </c>
      <c r="K60" s="357" t="e">
        <f t="shared" si="16"/>
        <v>#DIV/0!</v>
      </c>
    </row>
    <row r="61" spans="1:11" x14ac:dyDescent="0.25">
      <c r="A61" s="71"/>
      <c r="B61" s="71"/>
      <c r="C61" s="71"/>
      <c r="D61" s="71">
        <v>3214</v>
      </c>
      <c r="E61" s="161" t="s">
        <v>167</v>
      </c>
      <c r="F61" s="253"/>
      <c r="G61" s="253"/>
      <c r="H61" s="266"/>
      <c r="I61" s="253"/>
      <c r="J61" s="91" t="e">
        <f t="shared" si="15"/>
        <v>#DIV/0!</v>
      </c>
      <c r="K61" s="357" t="e">
        <f t="shared" si="16"/>
        <v>#DIV/0!</v>
      </c>
    </row>
    <row r="62" spans="1:11" x14ac:dyDescent="0.25">
      <c r="A62" s="90"/>
      <c r="B62" s="90"/>
      <c r="C62" s="90">
        <v>322</v>
      </c>
      <c r="D62" s="90"/>
      <c r="E62" s="160" t="s">
        <v>168</v>
      </c>
      <c r="F62" s="252">
        <v>61941.75</v>
      </c>
      <c r="G62" s="252">
        <f>SUM(G63+G64+G65+G66+G67+G68)</f>
        <v>214112.21000000002</v>
      </c>
      <c r="H62" s="265"/>
      <c r="I62" s="252">
        <f t="shared" ref="I62" si="22">SUM(I63:I68)</f>
        <v>214112.21000000002</v>
      </c>
      <c r="J62" s="90">
        <f t="shared" si="15"/>
        <v>345.66703394721657</v>
      </c>
      <c r="K62" s="357">
        <f t="shared" si="16"/>
        <v>100</v>
      </c>
    </row>
    <row r="63" spans="1:11" x14ac:dyDescent="0.25">
      <c r="A63" s="71"/>
      <c r="B63" s="71"/>
      <c r="C63" s="71"/>
      <c r="D63" s="71">
        <v>3221</v>
      </c>
      <c r="E63" s="161" t="s">
        <v>169</v>
      </c>
      <c r="F63" s="253">
        <v>16844.11</v>
      </c>
      <c r="G63" s="253">
        <v>17283.48</v>
      </c>
      <c r="H63" s="266"/>
      <c r="I63" s="253">
        <v>17283.48</v>
      </c>
      <c r="J63" s="91">
        <f t="shared" si="15"/>
        <v>102.60844888806828</v>
      </c>
      <c r="K63" s="357">
        <f t="shared" si="16"/>
        <v>100</v>
      </c>
    </row>
    <row r="64" spans="1:11" x14ac:dyDescent="0.25">
      <c r="A64" s="71"/>
      <c r="B64" s="71"/>
      <c r="C64" s="71"/>
      <c r="D64" s="71">
        <v>3222</v>
      </c>
      <c r="E64" s="161" t="s">
        <v>170</v>
      </c>
      <c r="F64" s="253"/>
      <c r="G64" s="253">
        <v>137155.13</v>
      </c>
      <c r="H64" s="266"/>
      <c r="I64" s="253">
        <v>137155.13</v>
      </c>
      <c r="J64" s="91" t="e">
        <f t="shared" si="15"/>
        <v>#DIV/0!</v>
      </c>
      <c r="K64" s="357">
        <f t="shared" si="16"/>
        <v>100</v>
      </c>
    </row>
    <row r="65" spans="1:11" x14ac:dyDescent="0.25">
      <c r="A65" s="71"/>
      <c r="B65" s="71"/>
      <c r="C65" s="71"/>
      <c r="D65" s="71">
        <v>3223</v>
      </c>
      <c r="E65" s="161" t="s">
        <v>171</v>
      </c>
      <c r="F65" s="253">
        <v>36309.949999999997</v>
      </c>
      <c r="G65" s="253">
        <v>37680.26</v>
      </c>
      <c r="H65" s="266"/>
      <c r="I65" s="253">
        <v>37680.26</v>
      </c>
      <c r="J65" s="91">
        <f t="shared" si="15"/>
        <v>103.77392422738122</v>
      </c>
      <c r="K65" s="357">
        <f t="shared" si="16"/>
        <v>100</v>
      </c>
    </row>
    <row r="66" spans="1:11" ht="26.25" x14ac:dyDescent="0.25">
      <c r="A66" s="71"/>
      <c r="B66" s="71"/>
      <c r="C66" s="71"/>
      <c r="D66" s="71">
        <v>3224</v>
      </c>
      <c r="E66" s="161" t="s">
        <v>172</v>
      </c>
      <c r="F66" s="253">
        <v>8527.5499999999993</v>
      </c>
      <c r="G66" s="253">
        <v>20679.8</v>
      </c>
      <c r="H66" s="266"/>
      <c r="I66" s="253">
        <v>20679.8</v>
      </c>
      <c r="J66" s="91">
        <f t="shared" si="15"/>
        <v>242.50576074018917</v>
      </c>
      <c r="K66" s="357">
        <f t="shared" si="16"/>
        <v>100</v>
      </c>
    </row>
    <row r="67" spans="1:11" x14ac:dyDescent="0.25">
      <c r="A67" s="71"/>
      <c r="B67" s="71"/>
      <c r="C67" s="71"/>
      <c r="D67" s="71">
        <v>3225</v>
      </c>
      <c r="E67" s="161" t="s">
        <v>173</v>
      </c>
      <c r="F67" s="253">
        <v>260.14</v>
      </c>
      <c r="G67" s="253"/>
      <c r="H67" s="266"/>
      <c r="I67" s="253"/>
      <c r="J67" s="91">
        <f t="shared" si="15"/>
        <v>0</v>
      </c>
      <c r="K67" s="357" t="e">
        <f t="shared" si="16"/>
        <v>#DIV/0!</v>
      </c>
    </row>
    <row r="68" spans="1:11" ht="26.25" x14ac:dyDescent="0.25">
      <c r="A68" s="71"/>
      <c r="B68" s="71"/>
      <c r="C68" s="71"/>
      <c r="D68" s="71">
        <v>3227</v>
      </c>
      <c r="E68" s="161" t="s">
        <v>174</v>
      </c>
      <c r="F68" s="253"/>
      <c r="G68" s="253">
        <v>1313.54</v>
      </c>
      <c r="H68" s="266"/>
      <c r="I68" s="253">
        <v>1313.54</v>
      </c>
      <c r="J68" s="91" t="e">
        <f t="shared" si="15"/>
        <v>#DIV/0!</v>
      </c>
      <c r="K68" s="357">
        <f t="shared" si="16"/>
        <v>100</v>
      </c>
    </row>
    <row r="69" spans="1:11" x14ac:dyDescent="0.25">
      <c r="A69" s="90"/>
      <c r="B69" s="90"/>
      <c r="C69" s="90">
        <v>323</v>
      </c>
      <c r="D69" s="90"/>
      <c r="E69" s="160" t="s">
        <v>175</v>
      </c>
      <c r="F69" s="252">
        <f>SUM(F70:F78)</f>
        <v>178863.89</v>
      </c>
      <c r="G69" s="252">
        <f>SUM(G70+G71+G72+G73+G74+G75+G76+G77+G78)</f>
        <v>319470.96999999997</v>
      </c>
      <c r="H69" s="265"/>
      <c r="I69" s="252">
        <f t="shared" ref="I69" si="23">SUM(I70:I78)</f>
        <v>319470.96999999997</v>
      </c>
      <c r="J69" s="90">
        <f t="shared" si="15"/>
        <v>178.61121660722011</v>
      </c>
      <c r="K69" s="357">
        <f t="shared" si="16"/>
        <v>100</v>
      </c>
    </row>
    <row r="70" spans="1:11" x14ac:dyDescent="0.25">
      <c r="A70" s="71"/>
      <c r="B70" s="71"/>
      <c r="C70" s="71"/>
      <c r="D70" s="71">
        <v>3231</v>
      </c>
      <c r="E70" s="161" t="s">
        <v>176</v>
      </c>
      <c r="F70" s="253">
        <v>145457.22</v>
      </c>
      <c r="G70" s="253">
        <v>215589.96</v>
      </c>
      <c r="H70" s="266"/>
      <c r="I70" s="253">
        <v>215589.96</v>
      </c>
      <c r="J70" s="91">
        <f t="shared" si="15"/>
        <v>148.21537218984383</v>
      </c>
      <c r="K70" s="357">
        <f t="shared" si="16"/>
        <v>100</v>
      </c>
    </row>
    <row r="71" spans="1:11" ht="26.25" x14ac:dyDescent="0.25">
      <c r="A71" s="71"/>
      <c r="B71" s="71"/>
      <c r="C71" s="71"/>
      <c r="D71" s="71">
        <v>3232</v>
      </c>
      <c r="E71" s="161" t="s">
        <v>177</v>
      </c>
      <c r="F71" s="253">
        <v>5728.43</v>
      </c>
      <c r="G71" s="253">
        <v>10458.549999999999</v>
      </c>
      <c r="H71" s="266"/>
      <c r="I71" s="253">
        <v>10458.549999999999</v>
      </c>
      <c r="J71" s="91">
        <f t="shared" si="15"/>
        <v>182.57271189488219</v>
      </c>
      <c r="K71" s="357">
        <f t="shared" si="16"/>
        <v>100</v>
      </c>
    </row>
    <row r="72" spans="1:11" x14ac:dyDescent="0.25">
      <c r="A72" s="71"/>
      <c r="B72" s="71"/>
      <c r="C72" s="71"/>
      <c r="D72" s="71">
        <v>3233</v>
      </c>
      <c r="E72" s="161" t="s">
        <v>178</v>
      </c>
      <c r="F72" s="253"/>
      <c r="G72" s="253"/>
      <c r="H72" s="266"/>
      <c r="I72" s="253"/>
      <c r="J72" s="91" t="e">
        <f t="shared" si="15"/>
        <v>#DIV/0!</v>
      </c>
      <c r="K72" s="357" t="e">
        <f t="shared" si="16"/>
        <v>#DIV/0!</v>
      </c>
    </row>
    <row r="73" spans="1:11" x14ac:dyDescent="0.25">
      <c r="A73" s="71"/>
      <c r="B73" s="71"/>
      <c r="C73" s="71"/>
      <c r="D73" s="71">
        <v>3234</v>
      </c>
      <c r="E73" s="161" t="s">
        <v>179</v>
      </c>
      <c r="F73" s="253">
        <v>10381.32</v>
      </c>
      <c r="G73" s="253">
        <v>8026.24</v>
      </c>
      <c r="H73" s="266"/>
      <c r="I73" s="253">
        <v>8026.24</v>
      </c>
      <c r="J73" s="91">
        <f t="shared" si="15"/>
        <v>77.314252908108031</v>
      </c>
      <c r="K73" s="357">
        <f t="shared" si="16"/>
        <v>100</v>
      </c>
    </row>
    <row r="74" spans="1:11" x14ac:dyDescent="0.25">
      <c r="A74" s="71"/>
      <c r="B74" s="71"/>
      <c r="C74" s="71"/>
      <c r="D74" s="71">
        <v>3235</v>
      </c>
      <c r="E74" s="161" t="s">
        <v>180</v>
      </c>
      <c r="F74" s="253"/>
      <c r="G74" s="253"/>
      <c r="H74" s="266"/>
      <c r="I74" s="253"/>
      <c r="J74" s="91" t="e">
        <f t="shared" si="15"/>
        <v>#DIV/0!</v>
      </c>
      <c r="K74" s="357" t="e">
        <f t="shared" si="16"/>
        <v>#DIV/0!</v>
      </c>
    </row>
    <row r="75" spans="1:11" x14ac:dyDescent="0.25">
      <c r="A75" s="71"/>
      <c r="B75" s="71"/>
      <c r="C75" s="71"/>
      <c r="D75" s="71">
        <v>3236</v>
      </c>
      <c r="E75" s="161" t="s">
        <v>181</v>
      </c>
      <c r="F75" s="253"/>
      <c r="G75" s="253">
        <v>7640</v>
      </c>
      <c r="H75" s="266"/>
      <c r="I75" s="253">
        <v>7640</v>
      </c>
      <c r="J75" s="91" t="e">
        <f t="shared" si="15"/>
        <v>#DIV/0!</v>
      </c>
      <c r="K75" s="357">
        <f t="shared" si="16"/>
        <v>100</v>
      </c>
    </row>
    <row r="76" spans="1:11" x14ac:dyDescent="0.25">
      <c r="A76" s="71"/>
      <c r="B76" s="71"/>
      <c r="C76" s="71"/>
      <c r="D76" s="71">
        <v>3237</v>
      </c>
      <c r="E76" s="161" t="s">
        <v>182</v>
      </c>
      <c r="F76" s="253">
        <v>1100.75</v>
      </c>
      <c r="G76" s="253">
        <v>3994.76</v>
      </c>
      <c r="H76" s="266"/>
      <c r="I76" s="253">
        <v>3994.76</v>
      </c>
      <c r="J76" s="91">
        <f t="shared" si="15"/>
        <v>362.912559618442</v>
      </c>
      <c r="K76" s="357">
        <f t="shared" si="16"/>
        <v>100</v>
      </c>
    </row>
    <row r="77" spans="1:11" x14ac:dyDescent="0.25">
      <c r="A77" s="71"/>
      <c r="B77" s="71"/>
      <c r="C77" s="71"/>
      <c r="D77" s="71">
        <v>3238</v>
      </c>
      <c r="E77" s="161" t="s">
        <v>183</v>
      </c>
      <c r="F77" s="253">
        <v>1470.64</v>
      </c>
      <c r="G77" s="253">
        <v>5455.9</v>
      </c>
      <c r="H77" s="266"/>
      <c r="I77" s="253">
        <v>5455.9</v>
      </c>
      <c r="J77" s="91">
        <f t="shared" si="15"/>
        <v>370.98814121742907</v>
      </c>
      <c r="K77" s="357">
        <f t="shared" si="16"/>
        <v>100</v>
      </c>
    </row>
    <row r="78" spans="1:11" x14ac:dyDescent="0.25">
      <c r="A78" s="71"/>
      <c r="B78" s="71"/>
      <c r="C78" s="71"/>
      <c r="D78" s="71">
        <v>3239</v>
      </c>
      <c r="E78" s="161" t="s">
        <v>184</v>
      </c>
      <c r="F78" s="253">
        <v>14725.53</v>
      </c>
      <c r="G78" s="253">
        <v>68305.56</v>
      </c>
      <c r="H78" s="266"/>
      <c r="I78" s="253">
        <v>68305.56</v>
      </c>
      <c r="J78" s="91">
        <f t="shared" si="15"/>
        <v>463.8580750574003</v>
      </c>
      <c r="K78" s="357">
        <f t="shared" si="16"/>
        <v>100</v>
      </c>
    </row>
    <row r="79" spans="1:11" ht="26.25" x14ac:dyDescent="0.25">
      <c r="A79" s="90"/>
      <c r="B79" s="90"/>
      <c r="C79" s="90">
        <v>324</v>
      </c>
      <c r="D79" s="90"/>
      <c r="E79" s="160" t="s">
        <v>230</v>
      </c>
      <c r="F79" s="252">
        <f>SUM(F80)</f>
        <v>0</v>
      </c>
      <c r="G79" s="252">
        <f>SUM(G80)</f>
        <v>0</v>
      </c>
      <c r="H79" s="265"/>
      <c r="I79" s="252">
        <f t="shared" ref="I79" si="24">SUM(I80)</f>
        <v>0</v>
      </c>
      <c r="J79" s="90" t="e">
        <f t="shared" si="15"/>
        <v>#DIV/0!</v>
      </c>
      <c r="K79" s="357" t="e">
        <f t="shared" si="16"/>
        <v>#DIV/0!</v>
      </c>
    </row>
    <row r="80" spans="1:11" ht="26.25" x14ac:dyDescent="0.25">
      <c r="A80" s="91"/>
      <c r="B80" s="91"/>
      <c r="C80" s="91"/>
      <c r="D80" s="91">
        <v>3241</v>
      </c>
      <c r="E80" s="202" t="s">
        <v>230</v>
      </c>
      <c r="F80" s="365"/>
      <c r="G80" s="365"/>
      <c r="H80" s="267"/>
      <c r="I80" s="365"/>
      <c r="J80" s="91" t="e">
        <f t="shared" si="15"/>
        <v>#DIV/0!</v>
      </c>
      <c r="K80" s="357" t="e">
        <f t="shared" si="16"/>
        <v>#DIV/0!</v>
      </c>
    </row>
    <row r="81" spans="1:11" ht="26.25" x14ac:dyDescent="0.25">
      <c r="A81" s="90"/>
      <c r="B81" s="90"/>
      <c r="C81" s="90">
        <v>329</v>
      </c>
      <c r="D81" s="90"/>
      <c r="E81" s="160" t="s">
        <v>185</v>
      </c>
      <c r="F81" s="252">
        <f>SUM(F82:F88)</f>
        <v>1908.5600000000002</v>
      </c>
      <c r="G81" s="252">
        <f>SUM(G82+G83+G84+G85+G86+G87+G88)</f>
        <v>46.45</v>
      </c>
      <c r="H81" s="265"/>
      <c r="I81" s="252">
        <f t="shared" ref="I81" si="25">SUM(I82:I88)</f>
        <v>46.45</v>
      </c>
      <c r="J81" s="90">
        <f t="shared" si="15"/>
        <v>2.4337720585153204</v>
      </c>
      <c r="K81" s="357">
        <f t="shared" si="16"/>
        <v>100</v>
      </c>
    </row>
    <row r="82" spans="1:11" ht="26.25" x14ac:dyDescent="0.25">
      <c r="A82" s="71"/>
      <c r="B82" s="71"/>
      <c r="C82" s="71"/>
      <c r="D82" s="71">
        <v>3291</v>
      </c>
      <c r="E82" s="161" t="s">
        <v>186</v>
      </c>
      <c r="F82" s="253"/>
      <c r="G82" s="253"/>
      <c r="H82" s="266"/>
      <c r="I82" s="253"/>
      <c r="J82" s="91" t="e">
        <f t="shared" si="15"/>
        <v>#DIV/0!</v>
      </c>
      <c r="K82" s="357" t="e">
        <f t="shared" si="16"/>
        <v>#DIV/0!</v>
      </c>
    </row>
    <row r="83" spans="1:11" x14ac:dyDescent="0.25">
      <c r="A83" s="71"/>
      <c r="B83" s="71"/>
      <c r="C83" s="71"/>
      <c r="D83" s="71">
        <v>3292</v>
      </c>
      <c r="E83" s="161" t="s">
        <v>187</v>
      </c>
      <c r="F83" s="253">
        <v>1815.65</v>
      </c>
      <c r="G83" s="253"/>
      <c r="H83" s="266"/>
      <c r="I83" s="253"/>
      <c r="J83" s="91">
        <f t="shared" si="15"/>
        <v>0</v>
      </c>
      <c r="K83" s="357" t="e">
        <f t="shared" si="16"/>
        <v>#DIV/0!</v>
      </c>
    </row>
    <row r="84" spans="1:11" x14ac:dyDescent="0.25">
      <c r="A84" s="71"/>
      <c r="B84" s="71"/>
      <c r="C84" s="71"/>
      <c r="D84" s="71">
        <v>3293</v>
      </c>
      <c r="E84" s="161" t="s">
        <v>188</v>
      </c>
      <c r="F84" s="253"/>
      <c r="G84" s="253"/>
      <c r="H84" s="266"/>
      <c r="I84" s="253"/>
      <c r="J84" s="91" t="e">
        <f t="shared" si="15"/>
        <v>#DIV/0!</v>
      </c>
      <c r="K84" s="357" t="e">
        <f t="shared" si="16"/>
        <v>#DIV/0!</v>
      </c>
    </row>
    <row r="85" spans="1:11" x14ac:dyDescent="0.25">
      <c r="A85" s="71"/>
      <c r="B85" s="71"/>
      <c r="C85" s="71"/>
      <c r="D85" s="71">
        <v>3294</v>
      </c>
      <c r="E85" s="161" t="s">
        <v>189</v>
      </c>
      <c r="F85" s="253">
        <v>92.91</v>
      </c>
      <c r="G85" s="253">
        <v>46.45</v>
      </c>
      <c r="H85" s="266"/>
      <c r="I85" s="253">
        <v>46.45</v>
      </c>
      <c r="J85" s="91">
        <f t="shared" si="15"/>
        <v>49.994618447960399</v>
      </c>
      <c r="K85" s="357">
        <f t="shared" si="16"/>
        <v>100</v>
      </c>
    </row>
    <row r="86" spans="1:11" x14ac:dyDescent="0.25">
      <c r="A86" s="71"/>
      <c r="B86" s="71"/>
      <c r="C86" s="71"/>
      <c r="D86" s="71">
        <v>3295</v>
      </c>
      <c r="E86" s="161" t="s">
        <v>190</v>
      </c>
      <c r="F86" s="253"/>
      <c r="G86" s="253"/>
      <c r="H86" s="266"/>
      <c r="I86" s="253"/>
      <c r="J86" s="91" t="e">
        <f t="shared" si="15"/>
        <v>#DIV/0!</v>
      </c>
      <c r="K86" s="357" t="e">
        <f t="shared" si="16"/>
        <v>#DIV/0!</v>
      </c>
    </row>
    <row r="87" spans="1:11" x14ac:dyDescent="0.25">
      <c r="A87" s="71"/>
      <c r="B87" s="71"/>
      <c r="C87" s="71"/>
      <c r="D87" s="71">
        <v>3296</v>
      </c>
      <c r="E87" s="161" t="s">
        <v>191</v>
      </c>
      <c r="F87" s="253"/>
      <c r="G87" s="253"/>
      <c r="H87" s="266"/>
      <c r="I87" s="253"/>
      <c r="J87" s="91" t="e">
        <f t="shared" si="15"/>
        <v>#DIV/0!</v>
      </c>
      <c r="K87" s="357" t="e">
        <f t="shared" si="16"/>
        <v>#DIV/0!</v>
      </c>
    </row>
    <row r="88" spans="1:11" ht="26.25" x14ac:dyDescent="0.25">
      <c r="A88" s="71"/>
      <c r="B88" s="71"/>
      <c r="C88" s="71"/>
      <c r="D88" s="71">
        <v>3299</v>
      </c>
      <c r="E88" s="161" t="s">
        <v>185</v>
      </c>
      <c r="F88" s="253"/>
      <c r="G88" s="253"/>
      <c r="H88" s="266"/>
      <c r="I88" s="253"/>
      <c r="J88" s="91" t="e">
        <f t="shared" si="15"/>
        <v>#DIV/0!</v>
      </c>
      <c r="K88" s="357" t="e">
        <f t="shared" si="16"/>
        <v>#DIV/0!</v>
      </c>
    </row>
    <row r="89" spans="1:11" x14ac:dyDescent="0.25">
      <c r="A89" s="89"/>
      <c r="B89" s="89">
        <v>34</v>
      </c>
      <c r="C89" s="89"/>
      <c r="D89" s="89"/>
      <c r="E89" s="159" t="s">
        <v>45</v>
      </c>
      <c r="F89" s="364">
        <f>SUM(F90)</f>
        <v>544.48</v>
      </c>
      <c r="G89" s="364">
        <f t="shared" ref="G89:I89" si="26">SUM(G90)</f>
        <v>862.25</v>
      </c>
      <c r="H89" s="264">
        <f t="shared" si="26"/>
        <v>0</v>
      </c>
      <c r="I89" s="364">
        <f t="shared" si="26"/>
        <v>862.25</v>
      </c>
      <c r="J89" s="89">
        <f t="shared" si="15"/>
        <v>158.36210696444311</v>
      </c>
      <c r="K89" s="358">
        <f t="shared" si="16"/>
        <v>100</v>
      </c>
    </row>
    <row r="90" spans="1:11" x14ac:dyDescent="0.25">
      <c r="A90" s="90"/>
      <c r="B90" s="90"/>
      <c r="C90" s="90">
        <v>343</v>
      </c>
      <c r="D90" s="90"/>
      <c r="E90" s="160" t="s">
        <v>209</v>
      </c>
      <c r="F90" s="252">
        <f>SUM(F91:F94)</f>
        <v>544.48</v>
      </c>
      <c r="G90" s="252">
        <f>SUM(G91+G92+G93+G94)</f>
        <v>862.25</v>
      </c>
      <c r="H90" s="265"/>
      <c r="I90" s="252">
        <f t="shared" ref="I90" si="27">SUM(I91:I94)</f>
        <v>862.25</v>
      </c>
      <c r="J90" s="90">
        <f t="shared" si="15"/>
        <v>158.36210696444311</v>
      </c>
      <c r="K90" s="357">
        <f t="shared" si="16"/>
        <v>100</v>
      </c>
    </row>
    <row r="91" spans="1:11" ht="26.25" x14ac:dyDescent="0.25">
      <c r="A91" s="71"/>
      <c r="B91" s="71"/>
      <c r="C91" s="71"/>
      <c r="D91" s="71">
        <v>3431</v>
      </c>
      <c r="E91" s="161" t="s">
        <v>192</v>
      </c>
      <c r="F91" s="253">
        <v>544.48</v>
      </c>
      <c r="G91" s="253">
        <v>862.25</v>
      </c>
      <c r="H91" s="266"/>
      <c r="I91" s="253">
        <v>862.25</v>
      </c>
      <c r="J91" s="91">
        <f t="shared" si="15"/>
        <v>158.36210696444311</v>
      </c>
      <c r="K91" s="357">
        <f t="shared" si="16"/>
        <v>100</v>
      </c>
    </row>
    <row r="92" spans="1:11" ht="26.25" x14ac:dyDescent="0.25">
      <c r="A92" s="71"/>
      <c r="B92" s="71"/>
      <c r="C92" s="71"/>
      <c r="D92" s="71">
        <v>3432</v>
      </c>
      <c r="E92" s="161" t="s">
        <v>193</v>
      </c>
      <c r="F92" s="253"/>
      <c r="G92" s="253"/>
      <c r="H92" s="266"/>
      <c r="I92" s="253"/>
      <c r="J92" s="91" t="e">
        <f t="shared" si="15"/>
        <v>#DIV/0!</v>
      </c>
      <c r="K92" s="357" t="e">
        <f t="shared" si="16"/>
        <v>#DIV/0!</v>
      </c>
    </row>
    <row r="93" spans="1:11" x14ac:dyDescent="0.25">
      <c r="A93" s="71"/>
      <c r="B93" s="71"/>
      <c r="C93" s="71"/>
      <c r="D93" s="71">
        <v>3433</v>
      </c>
      <c r="E93" s="161" t="s">
        <v>194</v>
      </c>
      <c r="F93" s="253"/>
      <c r="G93" s="253"/>
      <c r="H93" s="266"/>
      <c r="I93" s="253"/>
      <c r="J93" s="91" t="e">
        <f t="shared" si="15"/>
        <v>#DIV/0!</v>
      </c>
      <c r="K93" s="357" t="e">
        <f t="shared" si="16"/>
        <v>#DIV/0!</v>
      </c>
    </row>
    <row r="94" spans="1:11" ht="26.25" x14ac:dyDescent="0.25">
      <c r="A94" s="71"/>
      <c r="B94" s="71"/>
      <c r="C94" s="71"/>
      <c r="D94" s="71">
        <v>3434</v>
      </c>
      <c r="E94" s="161" t="s">
        <v>195</v>
      </c>
      <c r="F94" s="253"/>
      <c r="G94" s="253"/>
      <c r="H94" s="266"/>
      <c r="I94" s="253"/>
      <c r="J94" s="91" t="e">
        <f t="shared" si="15"/>
        <v>#DIV/0!</v>
      </c>
      <c r="K94" s="357" t="e">
        <f t="shared" si="16"/>
        <v>#DIV/0!</v>
      </c>
    </row>
    <row r="95" spans="1:11" ht="39" x14ac:dyDescent="0.25">
      <c r="A95" s="89"/>
      <c r="B95" s="89">
        <v>37</v>
      </c>
      <c r="C95" s="89"/>
      <c r="D95" s="89"/>
      <c r="E95" s="159" t="s">
        <v>43</v>
      </c>
      <c r="F95" s="364">
        <f>SUM(F96)</f>
        <v>61191.62</v>
      </c>
      <c r="G95" s="364">
        <f t="shared" ref="G95:I95" si="28">SUM(G96)</f>
        <v>60976.87</v>
      </c>
      <c r="H95" s="264">
        <f t="shared" si="28"/>
        <v>0</v>
      </c>
      <c r="I95" s="364">
        <f t="shared" si="28"/>
        <v>60976.87</v>
      </c>
      <c r="J95" s="89">
        <f t="shared" si="15"/>
        <v>99.649053252716641</v>
      </c>
      <c r="K95" s="358">
        <f t="shared" si="16"/>
        <v>100</v>
      </c>
    </row>
    <row r="96" spans="1:11" ht="26.25" x14ac:dyDescent="0.25">
      <c r="A96" s="90"/>
      <c r="B96" s="90"/>
      <c r="C96" s="90">
        <v>372</v>
      </c>
      <c r="D96" s="90"/>
      <c r="E96" s="160" t="s">
        <v>211</v>
      </c>
      <c r="F96" s="252">
        <f>SUM(F97)</f>
        <v>61191.62</v>
      </c>
      <c r="G96" s="252">
        <f>SUM(G97)</f>
        <v>60976.87</v>
      </c>
      <c r="H96" s="265"/>
      <c r="I96" s="252">
        <f t="shared" ref="I96" si="29">SUM(I97)</f>
        <v>60976.87</v>
      </c>
      <c r="J96" s="90">
        <f t="shared" si="15"/>
        <v>99.649053252716641</v>
      </c>
      <c r="K96" s="357">
        <f t="shared" si="16"/>
        <v>100</v>
      </c>
    </row>
    <row r="97" spans="1:13" ht="26.25" x14ac:dyDescent="0.25">
      <c r="A97" s="71"/>
      <c r="B97" s="71"/>
      <c r="C97" s="71"/>
      <c r="D97" s="71">
        <v>3722</v>
      </c>
      <c r="E97" s="161" t="s">
        <v>210</v>
      </c>
      <c r="F97" s="253">
        <v>61191.62</v>
      </c>
      <c r="G97" s="253">
        <v>60976.87</v>
      </c>
      <c r="H97" s="266"/>
      <c r="I97" s="253">
        <v>60976.87</v>
      </c>
      <c r="J97" s="91">
        <f t="shared" si="15"/>
        <v>99.649053252716641</v>
      </c>
      <c r="K97" s="357">
        <f t="shared" si="16"/>
        <v>100</v>
      </c>
    </row>
    <row r="98" spans="1:13" x14ac:dyDescent="0.25">
      <c r="A98" s="89"/>
      <c r="B98" s="89">
        <v>38</v>
      </c>
      <c r="C98" s="89"/>
      <c r="D98" s="89"/>
      <c r="E98" s="159" t="s">
        <v>46</v>
      </c>
      <c r="F98" s="364">
        <f>SUM(F99)</f>
        <v>0</v>
      </c>
      <c r="G98" s="364">
        <f t="shared" ref="G98:I98" si="30">SUM(G99)</f>
        <v>2048.9699999999998</v>
      </c>
      <c r="H98" s="264">
        <f t="shared" si="30"/>
        <v>0</v>
      </c>
      <c r="I98" s="364">
        <f t="shared" si="30"/>
        <v>2048.9699999999998</v>
      </c>
      <c r="J98" s="89" t="e">
        <f t="shared" si="15"/>
        <v>#DIV/0!</v>
      </c>
      <c r="K98" s="357">
        <f t="shared" si="16"/>
        <v>100</v>
      </c>
    </row>
    <row r="99" spans="1:13" x14ac:dyDescent="0.25">
      <c r="A99" s="90"/>
      <c r="B99" s="90"/>
      <c r="C99" s="90">
        <v>381</v>
      </c>
      <c r="D99" s="90"/>
      <c r="E99" s="160" t="s">
        <v>150</v>
      </c>
      <c r="F99" s="252">
        <f>SUM(F100)</f>
        <v>0</v>
      </c>
      <c r="G99" s="252">
        <f>SUM(G100)</f>
        <v>2048.9699999999998</v>
      </c>
      <c r="H99" s="265"/>
      <c r="I99" s="252">
        <f t="shared" ref="I99" si="31">SUM(I100)</f>
        <v>2048.9699999999998</v>
      </c>
      <c r="J99" s="90" t="e">
        <f t="shared" si="15"/>
        <v>#DIV/0!</v>
      </c>
      <c r="K99" s="357">
        <f t="shared" si="16"/>
        <v>100</v>
      </c>
    </row>
    <row r="100" spans="1:13" x14ac:dyDescent="0.25">
      <c r="A100" s="71"/>
      <c r="B100" s="71"/>
      <c r="C100" s="71"/>
      <c r="D100" s="71">
        <v>3812</v>
      </c>
      <c r="E100" s="161" t="s">
        <v>196</v>
      </c>
      <c r="F100" s="253"/>
      <c r="G100" s="253">
        <v>2048.9699999999998</v>
      </c>
      <c r="H100" s="266"/>
      <c r="I100" s="253">
        <v>2048.9699999999998</v>
      </c>
      <c r="J100" s="91" t="e">
        <f t="shared" si="15"/>
        <v>#DIV/0!</v>
      </c>
      <c r="K100" s="357">
        <f t="shared" si="16"/>
        <v>100</v>
      </c>
    </row>
    <row r="101" spans="1:13" ht="26.25" x14ac:dyDescent="0.25">
      <c r="A101" s="88">
        <v>4</v>
      </c>
      <c r="B101" s="88"/>
      <c r="C101" s="88"/>
      <c r="D101" s="88"/>
      <c r="E101" s="162" t="s">
        <v>8</v>
      </c>
      <c r="F101" s="366">
        <f>SUM(F102+F112)</f>
        <v>85073.600000000006</v>
      </c>
      <c r="G101" s="366">
        <f>SUM(G102+G112)</f>
        <v>59553.62</v>
      </c>
      <c r="H101" s="268">
        <f t="shared" ref="H101:I101" si="32">SUM(H102+H112)</f>
        <v>0</v>
      </c>
      <c r="I101" s="366">
        <f t="shared" si="32"/>
        <v>59553.62</v>
      </c>
      <c r="J101" s="88">
        <f t="shared" si="15"/>
        <v>70.00246845084726</v>
      </c>
      <c r="K101" s="88">
        <f t="shared" si="16"/>
        <v>100</v>
      </c>
    </row>
    <row r="102" spans="1:13" ht="26.25" x14ac:dyDescent="0.25">
      <c r="A102" s="89"/>
      <c r="B102" s="89">
        <v>42</v>
      </c>
      <c r="C102" s="89"/>
      <c r="D102" s="89"/>
      <c r="E102" s="159" t="s">
        <v>20</v>
      </c>
      <c r="F102" s="364">
        <f>SUM(F103+F110)</f>
        <v>44593.14</v>
      </c>
      <c r="G102" s="364">
        <f t="shared" ref="G102:I102" si="33">SUM(G103+G110)</f>
        <v>44178.62</v>
      </c>
      <c r="H102" s="264">
        <f t="shared" si="33"/>
        <v>0</v>
      </c>
      <c r="I102" s="364">
        <f t="shared" si="33"/>
        <v>44178.62</v>
      </c>
      <c r="J102" s="89">
        <f t="shared" si="15"/>
        <v>99.070439982472649</v>
      </c>
      <c r="K102" s="358">
        <f t="shared" si="16"/>
        <v>100</v>
      </c>
    </row>
    <row r="103" spans="1:13" x14ac:dyDescent="0.25">
      <c r="A103" s="90"/>
      <c r="B103" s="90"/>
      <c r="C103" s="90">
        <v>422</v>
      </c>
      <c r="D103" s="90"/>
      <c r="E103" s="160" t="s">
        <v>197</v>
      </c>
      <c r="F103" s="252">
        <f>SUM(F104:F109)</f>
        <v>142.15</v>
      </c>
      <c r="G103" s="252">
        <f>SUM(G104+G105+G106+G107+G108+G109)</f>
        <v>0</v>
      </c>
      <c r="H103" s="265"/>
      <c r="I103" s="252">
        <f t="shared" ref="I103" si="34">SUM(I104:I109)</f>
        <v>0</v>
      </c>
      <c r="J103" s="91">
        <f t="shared" si="15"/>
        <v>0</v>
      </c>
      <c r="K103" s="357" t="e">
        <f t="shared" si="16"/>
        <v>#DIV/0!</v>
      </c>
    </row>
    <row r="104" spans="1:13" x14ac:dyDescent="0.25">
      <c r="A104" s="71"/>
      <c r="B104" s="71"/>
      <c r="C104" s="71"/>
      <c r="D104" s="71">
        <v>4221</v>
      </c>
      <c r="E104" s="161" t="s">
        <v>223</v>
      </c>
      <c r="F104" s="253"/>
      <c r="G104" s="253"/>
      <c r="H104" s="266"/>
      <c r="I104" s="253"/>
      <c r="J104" s="91" t="e">
        <f t="shared" si="15"/>
        <v>#DIV/0!</v>
      </c>
      <c r="K104" s="357" t="e">
        <f t="shared" si="16"/>
        <v>#DIV/0!</v>
      </c>
    </row>
    <row r="105" spans="1:13" x14ac:dyDescent="0.25">
      <c r="A105" s="71"/>
      <c r="B105" s="71"/>
      <c r="C105" s="71"/>
      <c r="D105" s="71">
        <v>4222</v>
      </c>
      <c r="E105" s="161" t="s">
        <v>198</v>
      </c>
      <c r="F105" s="253"/>
      <c r="G105" s="253"/>
      <c r="H105" s="266"/>
      <c r="I105" s="253"/>
      <c r="J105" s="91" t="e">
        <f t="shared" si="15"/>
        <v>#DIV/0!</v>
      </c>
      <c r="K105" s="357" t="e">
        <f t="shared" si="16"/>
        <v>#DIV/0!</v>
      </c>
      <c r="M105" s="72"/>
    </row>
    <row r="106" spans="1:13" x14ac:dyDescent="0.25">
      <c r="A106" s="71"/>
      <c r="B106" s="71"/>
      <c r="C106" s="71"/>
      <c r="D106" s="71">
        <v>4223</v>
      </c>
      <c r="E106" s="161" t="s">
        <v>199</v>
      </c>
      <c r="F106" s="253"/>
      <c r="G106" s="253"/>
      <c r="H106" s="266"/>
      <c r="I106" s="253"/>
      <c r="J106" s="91" t="e">
        <f t="shared" si="15"/>
        <v>#DIV/0!</v>
      </c>
      <c r="K106" s="357" t="e">
        <f t="shared" si="16"/>
        <v>#DIV/0!</v>
      </c>
    </row>
    <row r="107" spans="1:13" x14ac:dyDescent="0.25">
      <c r="A107" s="71"/>
      <c r="B107" s="71"/>
      <c r="C107" s="71"/>
      <c r="D107" s="71">
        <v>4225</v>
      </c>
      <c r="E107" s="161" t="s">
        <v>200</v>
      </c>
      <c r="F107" s="253"/>
      <c r="G107" s="253"/>
      <c r="H107" s="266"/>
      <c r="I107" s="253"/>
      <c r="J107" s="91" t="e">
        <f t="shared" si="15"/>
        <v>#DIV/0!</v>
      </c>
      <c r="K107" s="357" t="e">
        <f t="shared" si="16"/>
        <v>#DIV/0!</v>
      </c>
    </row>
    <row r="108" spans="1:13" x14ac:dyDescent="0.25">
      <c r="A108" s="71"/>
      <c r="B108" s="71"/>
      <c r="C108" s="71"/>
      <c r="D108" s="71">
        <v>4226</v>
      </c>
      <c r="E108" s="161" t="s">
        <v>201</v>
      </c>
      <c r="F108" s="253">
        <v>142.15</v>
      </c>
      <c r="G108" s="253"/>
      <c r="H108" s="266"/>
      <c r="I108" s="253"/>
      <c r="J108" s="91">
        <f t="shared" si="15"/>
        <v>0</v>
      </c>
      <c r="K108" s="357" t="e">
        <f t="shared" si="16"/>
        <v>#DIV/0!</v>
      </c>
    </row>
    <row r="109" spans="1:13" ht="26.25" x14ac:dyDescent="0.25">
      <c r="A109" s="71"/>
      <c r="B109" s="71"/>
      <c r="C109" s="71"/>
      <c r="D109" s="71">
        <v>4227</v>
      </c>
      <c r="E109" s="161" t="s">
        <v>202</v>
      </c>
      <c r="F109" s="253"/>
      <c r="G109" s="253"/>
      <c r="H109" s="266"/>
      <c r="I109" s="253"/>
      <c r="J109" s="91" t="e">
        <f t="shared" si="15"/>
        <v>#DIV/0!</v>
      </c>
      <c r="K109" s="357" t="e">
        <f t="shared" ref="K109:K114" si="35">SUM(I109/G109*100)</f>
        <v>#DIV/0!</v>
      </c>
    </row>
    <row r="110" spans="1:13" ht="26.25" x14ac:dyDescent="0.25">
      <c r="A110" s="90"/>
      <c r="B110" s="90"/>
      <c r="C110" s="90">
        <v>424</v>
      </c>
      <c r="D110" s="90"/>
      <c r="E110" s="160" t="s">
        <v>203</v>
      </c>
      <c r="F110" s="252">
        <f>SUM(F111)</f>
        <v>44450.99</v>
      </c>
      <c r="G110" s="252">
        <f>SUM(G111)</f>
        <v>44178.62</v>
      </c>
      <c r="H110" s="265"/>
      <c r="I110" s="252">
        <f t="shared" ref="I110" si="36">SUM(I111)</f>
        <v>44178.62</v>
      </c>
      <c r="J110" s="91">
        <f t="shared" si="15"/>
        <v>99.387257741616111</v>
      </c>
      <c r="K110" s="357">
        <f t="shared" si="35"/>
        <v>100</v>
      </c>
    </row>
    <row r="111" spans="1:13" x14ac:dyDescent="0.25">
      <c r="A111" s="71"/>
      <c r="B111" s="71"/>
      <c r="C111" s="71"/>
      <c r="D111" s="71">
        <v>4241</v>
      </c>
      <c r="E111" s="163" t="s">
        <v>204</v>
      </c>
      <c r="F111" s="253">
        <v>44450.99</v>
      </c>
      <c r="G111" s="253">
        <v>44178.62</v>
      </c>
      <c r="H111" s="266"/>
      <c r="I111" s="253">
        <v>44178.62</v>
      </c>
      <c r="J111" s="91">
        <f t="shared" si="15"/>
        <v>99.387257741616111</v>
      </c>
      <c r="K111" s="357">
        <f t="shared" si="35"/>
        <v>100</v>
      </c>
    </row>
    <row r="112" spans="1:13" ht="26.25" x14ac:dyDescent="0.25">
      <c r="A112" s="213"/>
      <c r="B112" s="213"/>
      <c r="C112" s="213">
        <v>45</v>
      </c>
      <c r="D112" s="213"/>
      <c r="E112" s="214" t="s">
        <v>239</v>
      </c>
      <c r="F112" s="367">
        <f>SUM(F113)</f>
        <v>40480.46</v>
      </c>
      <c r="G112" s="367">
        <f t="shared" ref="G112:I113" si="37">SUM(G113)</f>
        <v>15375</v>
      </c>
      <c r="H112" s="269">
        <f t="shared" si="37"/>
        <v>0</v>
      </c>
      <c r="I112" s="367">
        <f t="shared" si="37"/>
        <v>15375</v>
      </c>
      <c r="J112" s="213">
        <f t="shared" ref="J112:J114" si="38">SUM(I112/F112*100)</f>
        <v>37.981287762046186</v>
      </c>
      <c r="K112" s="359">
        <f t="shared" si="35"/>
        <v>100</v>
      </c>
    </row>
    <row r="113" spans="1:11" ht="26.25" x14ac:dyDescent="0.25">
      <c r="A113" s="90"/>
      <c r="B113" s="90"/>
      <c r="C113" s="90">
        <v>451</v>
      </c>
      <c r="D113" s="90"/>
      <c r="E113" s="160" t="s">
        <v>235</v>
      </c>
      <c r="F113" s="252">
        <f>SUM(F114)</f>
        <v>40480.46</v>
      </c>
      <c r="G113" s="252">
        <f>SUM(G114)</f>
        <v>15375</v>
      </c>
      <c r="H113" s="265"/>
      <c r="I113" s="252">
        <f t="shared" si="37"/>
        <v>15375</v>
      </c>
      <c r="J113" s="91">
        <f t="shared" si="38"/>
        <v>37.981287762046186</v>
      </c>
      <c r="K113" s="357">
        <f t="shared" si="35"/>
        <v>100</v>
      </c>
    </row>
    <row r="114" spans="1:11" ht="26.25" x14ac:dyDescent="0.25">
      <c r="A114" s="71"/>
      <c r="B114" s="71"/>
      <c r="C114" s="71"/>
      <c r="D114" s="71">
        <v>4511</v>
      </c>
      <c r="E114" s="202" t="s">
        <v>235</v>
      </c>
      <c r="F114" s="253">
        <v>40480.46</v>
      </c>
      <c r="G114" s="253">
        <v>15375</v>
      </c>
      <c r="H114" s="266"/>
      <c r="I114" s="253">
        <v>15375</v>
      </c>
      <c r="J114" s="91">
        <f t="shared" si="38"/>
        <v>37.981287762046186</v>
      </c>
      <c r="K114" s="357">
        <f t="shared" si="35"/>
        <v>100</v>
      </c>
    </row>
    <row r="115" spans="1:11" x14ac:dyDescent="0.25">
      <c r="A115" s="71"/>
      <c r="B115" s="71"/>
      <c r="C115" s="71"/>
      <c r="D115" s="71"/>
      <c r="E115" s="163"/>
      <c r="F115" s="253"/>
      <c r="G115" s="253"/>
      <c r="H115" s="266"/>
      <c r="I115" s="253"/>
      <c r="J115" s="91"/>
      <c r="K115" s="91"/>
    </row>
  </sheetData>
  <mergeCells count="4">
    <mergeCell ref="A3:H3"/>
    <mergeCell ref="A5:H5"/>
    <mergeCell ref="A7:H7"/>
    <mergeCell ref="A1:K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7" workbookViewId="0">
      <selection activeCell="B14" sqref="B14"/>
    </sheetView>
  </sheetViews>
  <sheetFormatPr defaultRowHeight="15" x14ac:dyDescent="0.25"/>
  <cols>
    <col min="1" max="5" width="25.28515625" customWidth="1"/>
    <col min="6" max="6" width="15.28515625" customWidth="1"/>
    <col min="7" max="7" width="14.140625" customWidth="1"/>
  </cols>
  <sheetData>
    <row r="1" spans="1:10" ht="42" customHeight="1" x14ac:dyDescent="0.25">
      <c r="A1" s="452"/>
      <c r="B1" s="452"/>
      <c r="C1" s="452"/>
      <c r="D1" s="452"/>
      <c r="E1" s="452"/>
      <c r="F1" s="452"/>
      <c r="G1" s="452"/>
      <c r="H1" s="452"/>
      <c r="I1" s="452"/>
      <c r="J1" s="452"/>
    </row>
    <row r="2" spans="1:10" ht="18" customHeight="1" x14ac:dyDescent="0.25">
      <c r="A2" s="2"/>
      <c r="B2" s="2"/>
      <c r="C2" s="2"/>
      <c r="D2" s="2"/>
      <c r="E2" s="2"/>
      <c r="F2" s="2"/>
      <c r="G2" s="2"/>
    </row>
    <row r="3" spans="1:10" ht="15.75" customHeight="1" x14ac:dyDescent="0.25">
      <c r="A3" s="452"/>
      <c r="B3" s="452"/>
      <c r="C3" s="452"/>
      <c r="D3" s="452"/>
      <c r="E3" s="452"/>
      <c r="F3" s="452"/>
      <c r="G3" s="44"/>
    </row>
    <row r="4" spans="1:10" ht="18" x14ac:dyDescent="0.25">
      <c r="B4" s="2"/>
      <c r="C4" s="2"/>
      <c r="D4" s="2"/>
      <c r="E4" s="3"/>
      <c r="F4" s="3"/>
      <c r="G4" s="3"/>
    </row>
    <row r="5" spans="1:10" ht="18" customHeight="1" x14ac:dyDescent="0.25">
      <c r="A5" s="452"/>
      <c r="B5" s="452"/>
      <c r="C5" s="452"/>
      <c r="D5" s="452"/>
      <c r="E5" s="452"/>
      <c r="F5" s="452"/>
      <c r="G5" s="44"/>
    </row>
    <row r="6" spans="1:10" ht="18" x14ac:dyDescent="0.25">
      <c r="A6" s="2"/>
      <c r="B6" s="2"/>
      <c r="C6" s="2"/>
      <c r="D6" s="2"/>
      <c r="E6" s="3"/>
      <c r="F6" s="3"/>
      <c r="G6" s="3"/>
    </row>
    <row r="7" spans="1:10" ht="15.75" customHeight="1" x14ac:dyDescent="0.25">
      <c r="A7" s="452" t="s">
        <v>122</v>
      </c>
      <c r="B7" s="452"/>
      <c r="C7" s="452"/>
      <c r="D7" s="452"/>
      <c r="E7" s="452"/>
      <c r="F7" s="452"/>
      <c r="G7" s="44"/>
    </row>
    <row r="8" spans="1:10" ht="18" x14ac:dyDescent="0.25">
      <c r="A8" s="2"/>
      <c r="B8" s="2"/>
      <c r="C8" s="2"/>
      <c r="D8" s="2"/>
      <c r="E8" s="3"/>
      <c r="F8" s="3"/>
      <c r="G8" s="3"/>
    </row>
    <row r="9" spans="1:10" ht="25.5" x14ac:dyDescent="0.25">
      <c r="A9" s="1" t="s">
        <v>29</v>
      </c>
      <c r="B9" s="1" t="s">
        <v>132</v>
      </c>
      <c r="C9" s="1" t="s">
        <v>247</v>
      </c>
      <c r="D9" s="1" t="s">
        <v>133</v>
      </c>
      <c r="E9" s="1" t="s">
        <v>134</v>
      </c>
      <c r="F9" s="1" t="s">
        <v>137</v>
      </c>
      <c r="G9" s="1" t="s">
        <v>269</v>
      </c>
    </row>
    <row r="10" spans="1:10" s="56" customFormat="1" x14ac:dyDescent="0.25">
      <c r="A10" s="48">
        <v>1</v>
      </c>
      <c r="B10" s="49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</row>
    <row r="11" spans="1:10" x14ac:dyDescent="0.25">
      <c r="A11" s="36" t="s">
        <v>0</v>
      </c>
      <c r="B11" s="270">
        <f>SUM(B12+B14+B16+B19+B23)</f>
        <v>1979404.0999999999</v>
      </c>
      <c r="C11" s="271">
        <f>SUM(C12+C14+C16+C19+C23)</f>
        <v>2577621.52</v>
      </c>
      <c r="D11" s="271">
        <f>SUM(D12+D14+D16+D19+D23)</f>
        <v>0</v>
      </c>
      <c r="E11" s="271">
        <f>SUM(E12+E14+E16+E19+E23)</f>
        <v>2582881.54</v>
      </c>
      <c r="F11" s="32">
        <f>SUM(E11/B11*100)</f>
        <v>130.48783419211873</v>
      </c>
      <c r="G11" s="32">
        <f>SUM(E11/C11*100)</f>
        <v>100.20406486984947</v>
      </c>
    </row>
    <row r="12" spans="1:10" x14ac:dyDescent="0.25">
      <c r="A12" s="29" t="s">
        <v>31</v>
      </c>
      <c r="B12" s="272">
        <f>SUM(B13)</f>
        <v>138773.07999999999</v>
      </c>
      <c r="C12" s="246">
        <f>SUM(C13)</f>
        <v>167205.6</v>
      </c>
      <c r="D12" s="261">
        <f>SUM(D13)</f>
        <v>0</v>
      </c>
      <c r="E12" s="246">
        <f>SUM(E13)</f>
        <v>166394.74</v>
      </c>
      <c r="F12" s="52">
        <f t="shared" ref="F12:F25" si="0">SUM(E12/B12*100)</f>
        <v>119.90419179281746</v>
      </c>
      <c r="G12" s="53">
        <f t="shared" ref="G12:G25" si="1">SUM(E12/C12*100)</f>
        <v>99.515052127440697</v>
      </c>
    </row>
    <row r="13" spans="1:10" x14ac:dyDescent="0.25">
      <c r="A13" s="22" t="s">
        <v>32</v>
      </c>
      <c r="B13" s="273">
        <v>138773.07999999999</v>
      </c>
      <c r="C13" s="247">
        <v>167205.6</v>
      </c>
      <c r="D13" s="247"/>
      <c r="E13" s="247">
        <v>166394.74</v>
      </c>
      <c r="F13" s="55">
        <f t="shared" si="0"/>
        <v>119.90419179281746</v>
      </c>
      <c r="G13" s="53">
        <f t="shared" si="1"/>
        <v>99.515052127440697</v>
      </c>
    </row>
    <row r="14" spans="1:10" x14ac:dyDescent="0.25">
      <c r="A14" s="29" t="s">
        <v>33</v>
      </c>
      <c r="B14" s="274">
        <f>SUM(B15)</f>
        <v>3556.97</v>
      </c>
      <c r="C14" s="261">
        <f>SUM(C15)</f>
        <v>115629.92</v>
      </c>
      <c r="D14" s="261">
        <f>SUM(D15)</f>
        <v>0</v>
      </c>
      <c r="E14" s="261">
        <f>SUM(E15)</f>
        <v>2795.13</v>
      </c>
      <c r="F14" s="52">
        <f t="shared" si="0"/>
        <v>78.58177043944707</v>
      </c>
      <c r="G14" s="53">
        <f t="shared" si="1"/>
        <v>2.417306870055778</v>
      </c>
    </row>
    <row r="15" spans="1:10" x14ac:dyDescent="0.25">
      <c r="A15" s="15" t="s">
        <v>51</v>
      </c>
      <c r="B15" s="273">
        <v>3556.97</v>
      </c>
      <c r="C15" s="247">
        <v>115629.92</v>
      </c>
      <c r="D15" s="247"/>
      <c r="E15" s="247">
        <v>2795.13</v>
      </c>
      <c r="F15" s="55">
        <f t="shared" si="0"/>
        <v>78.58177043944707</v>
      </c>
      <c r="G15" s="53">
        <f t="shared" si="1"/>
        <v>2.417306870055778</v>
      </c>
    </row>
    <row r="16" spans="1:10" ht="25.5" x14ac:dyDescent="0.25">
      <c r="A16" s="27" t="s">
        <v>30</v>
      </c>
      <c r="B16" s="272">
        <f>SUM(B17+B18)</f>
        <v>234580.16999999998</v>
      </c>
      <c r="C16" s="261">
        <f>SUM(C17+C18)</f>
        <v>313282</v>
      </c>
      <c r="D16" s="261">
        <f>SUM(D17+D18)</f>
        <v>0</v>
      </c>
      <c r="E16" s="261">
        <f>SUM(E17+E18)</f>
        <v>289344.65000000002</v>
      </c>
      <c r="F16" s="52">
        <f t="shared" si="0"/>
        <v>123.34574145802692</v>
      </c>
      <c r="G16" s="53">
        <f t="shared" si="1"/>
        <v>92.359168416953423</v>
      </c>
    </row>
    <row r="17" spans="1:12" ht="38.25" x14ac:dyDescent="0.25">
      <c r="A17" s="24" t="s">
        <v>108</v>
      </c>
      <c r="B17" s="273">
        <v>31847.17</v>
      </c>
      <c r="C17" s="247">
        <v>79688</v>
      </c>
      <c r="D17" s="247"/>
      <c r="E17" s="247">
        <v>55753.15</v>
      </c>
      <c r="F17" s="55">
        <f t="shared" si="0"/>
        <v>175.06469177638078</v>
      </c>
      <c r="G17" s="53">
        <f t="shared" si="1"/>
        <v>69.964298263226581</v>
      </c>
    </row>
    <row r="18" spans="1:12" x14ac:dyDescent="0.25">
      <c r="A18" s="24" t="s">
        <v>52</v>
      </c>
      <c r="B18" s="273">
        <v>202733</v>
      </c>
      <c r="C18" s="247">
        <v>233594</v>
      </c>
      <c r="D18" s="247"/>
      <c r="E18" s="247">
        <v>233591.5</v>
      </c>
      <c r="F18" s="55">
        <f t="shared" si="0"/>
        <v>115.22125159692797</v>
      </c>
      <c r="G18" s="53">
        <f t="shared" si="1"/>
        <v>99.998929767031683</v>
      </c>
    </row>
    <row r="19" spans="1:12" x14ac:dyDescent="0.25">
      <c r="A19" s="35" t="s">
        <v>53</v>
      </c>
      <c r="B19" s="272">
        <f>SUM(B20+B21+B22)</f>
        <v>1602493.88</v>
      </c>
      <c r="C19" s="261">
        <f>SUM(C20:C22)</f>
        <v>1981504</v>
      </c>
      <c r="D19" s="261">
        <f>SUM(D20:D22)</f>
        <v>0</v>
      </c>
      <c r="E19" s="261">
        <f>SUM(E20:E22)</f>
        <v>2124347.02</v>
      </c>
      <c r="F19" s="52">
        <f t="shared" si="0"/>
        <v>132.56506290058346</v>
      </c>
      <c r="G19" s="53">
        <f t="shared" si="1"/>
        <v>107.20881815025353</v>
      </c>
      <c r="L19" s="51"/>
    </row>
    <row r="20" spans="1:12" x14ac:dyDescent="0.25">
      <c r="A20" s="24" t="s">
        <v>55</v>
      </c>
      <c r="B20" s="273">
        <v>51715</v>
      </c>
      <c r="C20" s="247">
        <v>63692</v>
      </c>
      <c r="D20" s="247"/>
      <c r="E20" s="247">
        <v>63585.25</v>
      </c>
      <c r="F20" s="55">
        <f t="shared" si="0"/>
        <v>122.95320506622838</v>
      </c>
      <c r="G20" s="53">
        <f t="shared" si="1"/>
        <v>99.832396533316583</v>
      </c>
      <c r="L20" s="56"/>
    </row>
    <row r="21" spans="1:12" x14ac:dyDescent="0.25">
      <c r="A21" s="24" t="s">
        <v>54</v>
      </c>
      <c r="B21" s="273">
        <v>12540</v>
      </c>
      <c r="C21" s="247">
        <v>13401</v>
      </c>
      <c r="D21" s="247"/>
      <c r="E21" s="247">
        <v>12723.19</v>
      </c>
      <c r="F21" s="55">
        <f t="shared" si="0"/>
        <v>101.46084529505583</v>
      </c>
      <c r="G21" s="53">
        <f t="shared" si="1"/>
        <v>94.942093873591531</v>
      </c>
    </row>
    <row r="22" spans="1:12" ht="25.5" x14ac:dyDescent="0.25">
      <c r="A22" s="24" t="s">
        <v>56</v>
      </c>
      <c r="B22" s="273">
        <v>1538238.88</v>
      </c>
      <c r="C22" s="247">
        <v>1904411</v>
      </c>
      <c r="D22" s="247"/>
      <c r="E22" s="247">
        <v>2048038.58</v>
      </c>
      <c r="F22" s="55">
        <f t="shared" si="0"/>
        <v>133.14177704310791</v>
      </c>
      <c r="G22" s="53">
        <f t="shared" si="1"/>
        <v>107.54183734498488</v>
      </c>
      <c r="I22" s="56"/>
    </row>
    <row r="23" spans="1:12" x14ac:dyDescent="0.25">
      <c r="A23" s="35" t="s">
        <v>109</v>
      </c>
      <c r="B23" s="272">
        <f>SUM(B24+B25)</f>
        <v>0</v>
      </c>
      <c r="C23" s="261">
        <f>SUM(C24+C25)</f>
        <v>0</v>
      </c>
      <c r="D23" s="261">
        <f>SUM(D24+D25)</f>
        <v>0</v>
      </c>
      <c r="E23" s="261">
        <f>SUM(E24+E25)</f>
        <v>0</v>
      </c>
      <c r="F23" s="52" t="e">
        <f t="shared" si="0"/>
        <v>#DIV/0!</v>
      </c>
      <c r="G23" s="53" t="e">
        <f t="shared" si="1"/>
        <v>#DIV/0!</v>
      </c>
      <c r="K23" s="56"/>
    </row>
    <row r="24" spans="1:12" ht="25.5" x14ac:dyDescent="0.25">
      <c r="A24" s="24" t="s">
        <v>110</v>
      </c>
      <c r="B24" s="273"/>
      <c r="C24" s="247"/>
      <c r="D24" s="247"/>
      <c r="E24" s="247"/>
      <c r="F24" s="55" t="e">
        <f t="shared" si="0"/>
        <v>#DIV/0!</v>
      </c>
      <c r="G24" s="53" t="e">
        <f t="shared" si="1"/>
        <v>#DIV/0!</v>
      </c>
    </row>
    <row r="25" spans="1:12" x14ac:dyDescent="0.25">
      <c r="A25" s="8" t="s">
        <v>244</v>
      </c>
      <c r="B25" s="273"/>
      <c r="C25" s="247"/>
      <c r="D25" s="247"/>
      <c r="E25" s="247"/>
      <c r="F25" s="6" t="e">
        <f t="shared" si="0"/>
        <v>#DIV/0!</v>
      </c>
      <c r="G25" s="53" t="e">
        <f t="shared" si="1"/>
        <v>#DIV/0!</v>
      </c>
    </row>
    <row r="27" spans="1:12" ht="15.75" customHeight="1" x14ac:dyDescent="0.25">
      <c r="A27" s="452" t="s">
        <v>123</v>
      </c>
      <c r="B27" s="452"/>
      <c r="C27" s="452"/>
      <c r="D27" s="452"/>
      <c r="E27" s="452"/>
      <c r="F27" s="452"/>
      <c r="G27" s="44"/>
    </row>
    <row r="28" spans="1:12" ht="18" x14ac:dyDescent="0.25">
      <c r="A28" s="2"/>
      <c r="B28" s="2"/>
      <c r="C28" s="2"/>
      <c r="D28" s="2"/>
      <c r="E28" s="3"/>
      <c r="F28" s="3"/>
      <c r="G28" s="3"/>
    </row>
    <row r="29" spans="1:12" ht="25.5" x14ac:dyDescent="0.25">
      <c r="A29" s="14" t="s">
        <v>29</v>
      </c>
      <c r="B29" s="275" t="s">
        <v>22</v>
      </c>
      <c r="C29" s="276" t="s">
        <v>249</v>
      </c>
      <c r="D29" s="276" t="s">
        <v>118</v>
      </c>
      <c r="E29" s="276" t="s">
        <v>119</v>
      </c>
      <c r="F29" s="14" t="s">
        <v>120</v>
      </c>
      <c r="G29" s="14" t="s">
        <v>270</v>
      </c>
    </row>
    <row r="30" spans="1:12" x14ac:dyDescent="0.25">
      <c r="A30" s="48">
        <v>1</v>
      </c>
      <c r="B30" s="294">
        <v>2</v>
      </c>
      <c r="C30" s="295">
        <v>3</v>
      </c>
      <c r="D30" s="295">
        <v>4</v>
      </c>
      <c r="E30" s="295">
        <v>5</v>
      </c>
      <c r="F30" s="48">
        <v>6</v>
      </c>
      <c r="G30" s="48">
        <v>7</v>
      </c>
    </row>
    <row r="31" spans="1:12" x14ac:dyDescent="0.25">
      <c r="A31" s="36" t="s">
        <v>1</v>
      </c>
      <c r="B31" s="270">
        <f>SUM(B32+B34+B36+B39+B43)</f>
        <v>2093317.9</v>
      </c>
      <c r="C31" s="271">
        <f>SUM(C32+C34+C36+C39+C43)</f>
        <v>2659649.6</v>
      </c>
      <c r="D31" s="277">
        <f>SUM(D32+D34+D36+D39+D43)</f>
        <v>0</v>
      </c>
      <c r="E31" s="271">
        <f>SUM(E32+E34+E36+E39+E43)</f>
        <v>2653434.96</v>
      </c>
      <c r="F31" s="32">
        <f>SUM(E31/B31*100)</f>
        <v>126.75738166668332</v>
      </c>
      <c r="G31" s="32">
        <f>SUM(E31/C31*100)</f>
        <v>99.766336136910667</v>
      </c>
    </row>
    <row r="32" spans="1:12" ht="15.75" customHeight="1" x14ac:dyDescent="0.25">
      <c r="A32" s="29" t="s">
        <v>31</v>
      </c>
      <c r="B32" s="274">
        <f>SUM(B33)</f>
        <v>0</v>
      </c>
      <c r="C32" s="246">
        <f>SUM(C33)</f>
        <v>167205.6</v>
      </c>
      <c r="D32" s="278">
        <f>SUM(D33)</f>
        <v>0</v>
      </c>
      <c r="E32" s="246">
        <f>SUM(E33)</f>
        <v>166394.74</v>
      </c>
      <c r="F32" s="54" t="e">
        <f t="shared" ref="F32:F45" si="2">SUM(E32/B32*100)</f>
        <v>#DIV/0!</v>
      </c>
      <c r="G32" s="53">
        <f t="shared" ref="G32:G45" si="3">SUM(E32/C32*100)</f>
        <v>99.515052127440697</v>
      </c>
    </row>
    <row r="33" spans="1:10" x14ac:dyDescent="0.25">
      <c r="A33" s="22" t="s">
        <v>32</v>
      </c>
      <c r="B33" s="273"/>
      <c r="C33" s="247">
        <v>167205.6</v>
      </c>
      <c r="D33" s="279"/>
      <c r="E33" s="247">
        <v>166394.74</v>
      </c>
      <c r="F33" s="55" t="e">
        <f t="shared" si="2"/>
        <v>#DIV/0!</v>
      </c>
      <c r="G33" s="53">
        <f t="shared" si="3"/>
        <v>99.515052127440697</v>
      </c>
    </row>
    <row r="34" spans="1:10" x14ac:dyDescent="0.25">
      <c r="A34" s="29" t="s">
        <v>33</v>
      </c>
      <c r="B34" s="272">
        <f>SUM(B35)</f>
        <v>3560.16</v>
      </c>
      <c r="C34" s="261">
        <f>SUM(C35)</f>
        <v>197658</v>
      </c>
      <c r="D34" s="280">
        <f>SUM(D35)</f>
        <v>0</v>
      </c>
      <c r="E34" s="261">
        <f>SUM(E35)</f>
        <v>167651.67000000001</v>
      </c>
      <c r="F34" s="52">
        <f t="shared" si="2"/>
        <v>4709.1049278684113</v>
      </c>
      <c r="G34" s="53">
        <f t="shared" si="3"/>
        <v>84.81906626597457</v>
      </c>
    </row>
    <row r="35" spans="1:10" x14ac:dyDescent="0.25">
      <c r="A35" s="15" t="s">
        <v>51</v>
      </c>
      <c r="B35" s="273">
        <v>3560.16</v>
      </c>
      <c r="C35" s="247">
        <v>197658</v>
      </c>
      <c r="D35" s="279"/>
      <c r="E35" s="247">
        <v>167651.67000000001</v>
      </c>
      <c r="F35" s="53">
        <f t="shared" si="2"/>
        <v>4709.1049278684113</v>
      </c>
      <c r="G35" s="53">
        <f t="shared" si="3"/>
        <v>84.81906626597457</v>
      </c>
      <c r="I35" s="50"/>
      <c r="J35" s="51"/>
    </row>
    <row r="36" spans="1:10" ht="25.5" x14ac:dyDescent="0.25">
      <c r="A36" s="27" t="s">
        <v>30</v>
      </c>
      <c r="B36" s="272">
        <f>SUM(B37+B38)</f>
        <v>437605.06</v>
      </c>
      <c r="C36" s="261">
        <f>SUM(C37+C38)</f>
        <v>313282</v>
      </c>
      <c r="D36" s="280">
        <f>SUM(D37+D38)</f>
        <v>0</v>
      </c>
      <c r="E36" s="261">
        <f>SUM(E37+E38)</f>
        <v>296920.11</v>
      </c>
      <c r="F36" s="52">
        <f t="shared" si="2"/>
        <v>67.851160130552415</v>
      </c>
      <c r="G36" s="53">
        <f t="shared" si="3"/>
        <v>94.777264573132186</v>
      </c>
    </row>
    <row r="37" spans="1:10" ht="38.25" x14ac:dyDescent="0.25">
      <c r="A37" s="24" t="s">
        <v>108</v>
      </c>
      <c r="B37" s="273">
        <v>31847.17</v>
      </c>
      <c r="C37" s="247">
        <v>79688</v>
      </c>
      <c r="D37" s="279"/>
      <c r="E37" s="247">
        <v>63328.61</v>
      </c>
      <c r="F37" s="55">
        <f t="shared" si="2"/>
        <v>198.85160910686886</v>
      </c>
      <c r="G37" s="53">
        <f t="shared" si="3"/>
        <v>79.470698223069974</v>
      </c>
    </row>
    <row r="38" spans="1:10" x14ac:dyDescent="0.25">
      <c r="A38" s="24" t="s">
        <v>52</v>
      </c>
      <c r="B38" s="273">
        <v>405757.89</v>
      </c>
      <c r="C38" s="247">
        <v>233594</v>
      </c>
      <c r="D38" s="279"/>
      <c r="E38" s="247">
        <v>233591.5</v>
      </c>
      <c r="F38" s="55">
        <f t="shared" si="2"/>
        <v>57.569182450155189</v>
      </c>
      <c r="G38" s="53">
        <f t="shared" si="3"/>
        <v>99.998929767031683</v>
      </c>
    </row>
    <row r="39" spans="1:10" x14ac:dyDescent="0.25">
      <c r="A39" s="35" t="s">
        <v>53</v>
      </c>
      <c r="B39" s="272">
        <f>SUM(B40:B41:B42)</f>
        <v>1652152.68</v>
      </c>
      <c r="C39" s="261">
        <f>SUM(C40:C42)</f>
        <v>1981504</v>
      </c>
      <c r="D39" s="280">
        <f>SUM(D40:D42)</f>
        <v>0</v>
      </c>
      <c r="E39" s="261">
        <f>SUM(E40+E41+E42)</f>
        <v>2022468.44</v>
      </c>
      <c r="F39" s="52">
        <f t="shared" si="2"/>
        <v>122.41413668862613</v>
      </c>
      <c r="G39" s="53">
        <f t="shared" si="3"/>
        <v>102.06734076741708</v>
      </c>
    </row>
    <row r="40" spans="1:10" x14ac:dyDescent="0.25">
      <c r="A40" s="24" t="s">
        <v>55</v>
      </c>
      <c r="B40" s="273">
        <v>51715</v>
      </c>
      <c r="C40" s="247">
        <v>63692</v>
      </c>
      <c r="D40" s="279"/>
      <c r="E40" s="247">
        <v>63585.25</v>
      </c>
      <c r="F40" s="55">
        <f t="shared" si="2"/>
        <v>122.95320506622838</v>
      </c>
      <c r="G40" s="53">
        <f t="shared" si="3"/>
        <v>99.832396533316583</v>
      </c>
    </row>
    <row r="41" spans="1:10" x14ac:dyDescent="0.25">
      <c r="A41" s="24" t="s">
        <v>54</v>
      </c>
      <c r="B41" s="273">
        <v>12540</v>
      </c>
      <c r="C41" s="247">
        <v>13401</v>
      </c>
      <c r="D41" s="279"/>
      <c r="E41" s="247">
        <v>12723.19</v>
      </c>
      <c r="F41" s="55">
        <f t="shared" si="2"/>
        <v>101.46084529505583</v>
      </c>
      <c r="G41" s="53">
        <f t="shared" si="3"/>
        <v>94.942093873591531</v>
      </c>
    </row>
    <row r="42" spans="1:10" ht="25.5" x14ac:dyDescent="0.25">
      <c r="A42" s="24" t="s">
        <v>56</v>
      </c>
      <c r="B42" s="273">
        <v>1587897.68</v>
      </c>
      <c r="C42" s="247">
        <v>1904411</v>
      </c>
      <c r="D42" s="279"/>
      <c r="E42" s="247">
        <v>1946160</v>
      </c>
      <c r="F42" s="55">
        <f t="shared" si="2"/>
        <v>122.56205324262454</v>
      </c>
      <c r="G42" s="53">
        <f t="shared" si="3"/>
        <v>102.19222636290171</v>
      </c>
    </row>
    <row r="43" spans="1:10" x14ac:dyDescent="0.25">
      <c r="A43" s="35" t="s">
        <v>109</v>
      </c>
      <c r="B43" s="272">
        <f>SUM(B44+B45)</f>
        <v>0</v>
      </c>
      <c r="C43" s="261">
        <f>SUM(C44+C45)</f>
        <v>0</v>
      </c>
      <c r="D43" s="280">
        <f>SUM(D44)</f>
        <v>0</v>
      </c>
      <c r="E43" s="261">
        <f>SUM(E44)</f>
        <v>0</v>
      </c>
      <c r="F43" s="52" t="e">
        <f t="shared" si="2"/>
        <v>#DIV/0!</v>
      </c>
      <c r="G43" s="53" t="e">
        <f t="shared" si="3"/>
        <v>#DIV/0!</v>
      </c>
    </row>
    <row r="44" spans="1:10" ht="25.5" x14ac:dyDescent="0.25">
      <c r="A44" s="24" t="s">
        <v>110</v>
      </c>
      <c r="B44" s="273"/>
      <c r="C44" s="247"/>
      <c r="D44" s="279"/>
      <c r="E44" s="247"/>
      <c r="F44" s="55" t="e">
        <f t="shared" si="2"/>
        <v>#DIV/0!</v>
      </c>
      <c r="G44" s="53" t="e">
        <f t="shared" si="3"/>
        <v>#DIV/0!</v>
      </c>
    </row>
    <row r="45" spans="1:10" x14ac:dyDescent="0.25">
      <c r="A45" s="8" t="s">
        <v>245</v>
      </c>
      <c r="B45" s="273"/>
      <c r="C45" s="247"/>
      <c r="D45" s="279"/>
      <c r="E45" s="247"/>
      <c r="F45" s="6" t="e">
        <f t="shared" si="2"/>
        <v>#DIV/0!</v>
      </c>
      <c r="G45" s="53" t="e">
        <f t="shared" si="3"/>
        <v>#DIV/0!</v>
      </c>
    </row>
  </sheetData>
  <mergeCells count="5">
    <mergeCell ref="A3:F3"/>
    <mergeCell ref="A5:F5"/>
    <mergeCell ref="A7:F7"/>
    <mergeCell ref="A27:F27"/>
    <mergeCell ref="A1:J1"/>
  </mergeCells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F13" sqref="F13"/>
    </sheetView>
  </sheetViews>
  <sheetFormatPr defaultRowHeight="15" x14ac:dyDescent="0.25"/>
  <cols>
    <col min="1" max="1" width="37.7109375" customWidth="1"/>
    <col min="2" max="5" width="25.28515625" customWidth="1"/>
    <col min="6" max="6" width="16.7109375" customWidth="1"/>
    <col min="7" max="7" width="15.5703125" customWidth="1"/>
  </cols>
  <sheetData>
    <row r="1" spans="1:11" ht="42" customHeight="1" x14ac:dyDescent="0.25">
      <c r="A1" s="452"/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18" customHeight="1" x14ac:dyDescent="0.25">
      <c r="A2" s="2"/>
      <c r="B2" s="2"/>
      <c r="C2" s="2"/>
      <c r="D2" s="2"/>
      <c r="E2" s="2"/>
      <c r="F2" s="2"/>
      <c r="G2" s="2"/>
    </row>
    <row r="3" spans="1:11" ht="15.75" x14ac:dyDescent="0.25">
      <c r="A3" s="452"/>
      <c r="B3" s="452"/>
      <c r="C3" s="452"/>
      <c r="D3" s="452"/>
      <c r="E3" s="453"/>
      <c r="F3" s="453"/>
      <c r="G3" s="46"/>
    </row>
    <row r="4" spans="1:11" ht="18" x14ac:dyDescent="0.25">
      <c r="A4" s="2"/>
      <c r="B4" s="2"/>
      <c r="C4" s="2"/>
      <c r="D4" s="2"/>
      <c r="E4" s="3"/>
      <c r="F4" s="3"/>
      <c r="G4" s="3"/>
    </row>
    <row r="5" spans="1:11" ht="18" customHeight="1" x14ac:dyDescent="0.25">
      <c r="A5" s="452"/>
      <c r="B5" s="454"/>
      <c r="C5" s="454"/>
      <c r="D5" s="454"/>
      <c r="E5" s="454"/>
      <c r="F5" s="454"/>
      <c r="G5" s="45"/>
    </row>
    <row r="6" spans="1:11" ht="18" x14ac:dyDescent="0.25">
      <c r="A6" s="2"/>
      <c r="B6" s="2"/>
      <c r="C6" s="2"/>
      <c r="D6" s="2"/>
      <c r="E6" s="3"/>
      <c r="F6" s="3"/>
      <c r="G6" s="3"/>
    </row>
    <row r="7" spans="1:11" ht="15.75" x14ac:dyDescent="0.25">
      <c r="A7" s="452" t="s">
        <v>124</v>
      </c>
      <c r="B7" s="455"/>
      <c r="C7" s="455"/>
      <c r="D7" s="455"/>
      <c r="E7" s="455"/>
      <c r="F7" s="455"/>
      <c r="G7" s="47"/>
    </row>
    <row r="8" spans="1:11" ht="18" x14ac:dyDescent="0.25">
      <c r="A8" s="2"/>
      <c r="B8" s="2"/>
      <c r="C8" s="2"/>
      <c r="D8" s="2"/>
      <c r="E8" s="3"/>
      <c r="F8" s="3"/>
      <c r="G8" s="3"/>
    </row>
    <row r="9" spans="1:11" ht="25.5" x14ac:dyDescent="0.25">
      <c r="A9" s="1" t="s">
        <v>29</v>
      </c>
      <c r="B9" s="1" t="s">
        <v>132</v>
      </c>
      <c r="C9" s="1" t="s">
        <v>248</v>
      </c>
      <c r="D9" s="1" t="s">
        <v>133</v>
      </c>
      <c r="E9" s="1" t="s">
        <v>134</v>
      </c>
      <c r="F9" s="1" t="s">
        <v>136</v>
      </c>
      <c r="G9" s="1" t="s">
        <v>271</v>
      </c>
    </row>
    <row r="10" spans="1:11" s="56" customFormat="1" x14ac:dyDescent="0.25">
      <c r="A10" s="48">
        <v>1</v>
      </c>
      <c r="B10" s="49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</row>
    <row r="11" spans="1:11" ht="15.75" customHeight="1" x14ac:dyDescent="0.25">
      <c r="A11" s="37" t="s">
        <v>9</v>
      </c>
      <c r="B11" s="281">
        <f>SUM(B12)</f>
        <v>2093317.9</v>
      </c>
      <c r="C11" s="242">
        <f>SUM(C12)</f>
        <v>2653434.96</v>
      </c>
      <c r="D11" s="242">
        <f>SUM(D12)</f>
        <v>0</v>
      </c>
      <c r="E11" s="242">
        <f>SUM(E12)</f>
        <v>2653434.96</v>
      </c>
      <c r="F11" s="17">
        <f>SUM(E11/B11*100)</f>
        <v>126.75738166668332</v>
      </c>
      <c r="G11" s="17">
        <f>SUM(E11/B11*100)</f>
        <v>126.75738166668332</v>
      </c>
    </row>
    <row r="12" spans="1:11" ht="15.75" customHeight="1" x14ac:dyDescent="0.25">
      <c r="A12" s="59" t="s">
        <v>47</v>
      </c>
      <c r="B12" s="361">
        <f>SUM(B13:B15)</f>
        <v>2093317.9</v>
      </c>
      <c r="C12" s="249">
        <f>SUM(C13:C15)</f>
        <v>2653434.96</v>
      </c>
      <c r="D12" s="249">
        <f>SUM(D13:D15)</f>
        <v>0</v>
      </c>
      <c r="E12" s="249">
        <f>SUM(E13:E15)</f>
        <v>2653434.96</v>
      </c>
      <c r="F12" s="360">
        <f t="shared" ref="F12:F15" si="0">SUM(E12/B12*100)</f>
        <v>126.75738166668332</v>
      </c>
      <c r="G12" s="360">
        <f t="shared" ref="G12:G15" si="1">SUM(E12/B12*100)</f>
        <v>126.75738166668332</v>
      </c>
    </row>
    <row r="13" spans="1:11" ht="25.5" x14ac:dyDescent="0.25">
      <c r="A13" s="12" t="s">
        <v>48</v>
      </c>
      <c r="B13" s="273">
        <v>2093317.9</v>
      </c>
      <c r="C13" s="247">
        <v>2653434.96</v>
      </c>
      <c r="D13" s="247"/>
      <c r="E13" s="247">
        <v>2653434.96</v>
      </c>
      <c r="F13" s="5">
        <f t="shared" si="0"/>
        <v>126.75738166668332</v>
      </c>
      <c r="G13" s="25">
        <f t="shared" si="1"/>
        <v>126.75738166668332</v>
      </c>
    </row>
    <row r="14" spans="1:11" x14ac:dyDescent="0.25">
      <c r="A14" s="11" t="s">
        <v>49</v>
      </c>
      <c r="B14" s="273"/>
      <c r="C14" s="247"/>
      <c r="D14" s="247"/>
      <c r="E14" s="247"/>
      <c r="F14" s="5" t="e">
        <f t="shared" si="0"/>
        <v>#DIV/0!</v>
      </c>
      <c r="G14" s="25" t="e">
        <f t="shared" si="1"/>
        <v>#DIV/0!</v>
      </c>
    </row>
    <row r="15" spans="1:11" ht="25.5" x14ac:dyDescent="0.25">
      <c r="A15" s="10" t="s">
        <v>50</v>
      </c>
      <c r="B15" s="273"/>
      <c r="C15" s="247"/>
      <c r="D15" s="247"/>
      <c r="E15" s="247"/>
      <c r="F15" s="5" t="e">
        <f t="shared" si="0"/>
        <v>#DIV/0!</v>
      </c>
      <c r="G15" s="25" t="e">
        <f t="shared" si="1"/>
        <v>#DIV/0!</v>
      </c>
    </row>
    <row r="16" spans="1:11" x14ac:dyDescent="0.25">
      <c r="A16" s="7"/>
      <c r="B16" s="4"/>
      <c r="C16" s="5"/>
      <c r="D16" s="5"/>
      <c r="E16" s="5"/>
      <c r="F16" s="6"/>
      <c r="G16" s="6"/>
    </row>
    <row r="17" spans="1:7" x14ac:dyDescent="0.25">
      <c r="A17" s="13"/>
      <c r="B17" s="4"/>
      <c r="C17" s="5"/>
      <c r="D17" s="5"/>
      <c r="E17" s="5"/>
      <c r="F17" s="6"/>
      <c r="G17" s="6"/>
    </row>
  </sheetData>
  <mergeCells count="4">
    <mergeCell ref="A3:F3"/>
    <mergeCell ref="A5:F5"/>
    <mergeCell ref="A7:F7"/>
    <mergeCell ref="A1:K1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F32" sqref="F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7" width="25.28515625" customWidth="1"/>
    <col min="8" max="8" width="16" customWidth="1"/>
    <col min="9" max="9" width="11.7109375" customWidth="1"/>
  </cols>
  <sheetData>
    <row r="1" spans="1:9" ht="42" customHeight="1" x14ac:dyDescent="0.25">
      <c r="A1" s="452"/>
      <c r="B1" s="452"/>
      <c r="C1" s="452"/>
      <c r="D1" s="452"/>
      <c r="E1" s="452"/>
      <c r="F1" s="452"/>
      <c r="G1" s="452"/>
      <c r="H1" s="452"/>
    </row>
    <row r="2" spans="1:9" ht="18" customHeight="1" x14ac:dyDescent="0.25">
      <c r="A2" s="2"/>
      <c r="B2" s="2"/>
      <c r="C2" s="2"/>
      <c r="D2" s="2"/>
      <c r="E2" s="2"/>
      <c r="F2" s="2"/>
      <c r="G2" s="2"/>
      <c r="H2" s="2"/>
    </row>
    <row r="3" spans="1:9" ht="15.75" customHeight="1" x14ac:dyDescent="0.25">
      <c r="A3" s="452" t="s">
        <v>12</v>
      </c>
      <c r="B3" s="452"/>
      <c r="C3" s="452"/>
      <c r="D3" s="452"/>
      <c r="E3" s="452"/>
      <c r="F3" s="452"/>
      <c r="G3" s="452"/>
      <c r="H3" s="452"/>
    </row>
    <row r="4" spans="1:9" ht="18" x14ac:dyDescent="0.25">
      <c r="A4" s="2"/>
      <c r="B4" s="2"/>
      <c r="C4" s="2"/>
      <c r="D4" s="2"/>
      <c r="E4" s="2"/>
      <c r="F4" s="2"/>
      <c r="G4" s="3"/>
      <c r="H4" s="3"/>
    </row>
    <row r="5" spans="1:9" ht="18" customHeight="1" x14ac:dyDescent="0.25">
      <c r="A5" s="452" t="s">
        <v>35</v>
      </c>
      <c r="B5" s="452"/>
      <c r="C5" s="452"/>
      <c r="D5" s="452"/>
      <c r="E5" s="452"/>
      <c r="F5" s="452"/>
      <c r="G5" s="452"/>
      <c r="H5" s="452"/>
    </row>
    <row r="6" spans="1:9" ht="18" x14ac:dyDescent="0.25">
      <c r="A6" s="2"/>
      <c r="B6" s="2"/>
      <c r="C6" s="2"/>
      <c r="D6" s="2"/>
      <c r="E6" s="2"/>
      <c r="F6" s="2"/>
      <c r="G6" s="3"/>
      <c r="H6" s="3"/>
    </row>
    <row r="7" spans="1:9" ht="25.5" x14ac:dyDescent="0.25">
      <c r="A7" s="1" t="s">
        <v>2</v>
      </c>
      <c r="B7" s="58" t="s">
        <v>3</v>
      </c>
      <c r="C7" s="58" t="s">
        <v>21</v>
      </c>
      <c r="D7" s="1" t="s">
        <v>132</v>
      </c>
      <c r="E7" s="1" t="s">
        <v>247</v>
      </c>
      <c r="F7" s="1" t="s">
        <v>133</v>
      </c>
      <c r="G7" s="1" t="s">
        <v>134</v>
      </c>
      <c r="H7" s="1" t="s">
        <v>136</v>
      </c>
      <c r="I7" s="1" t="s">
        <v>238</v>
      </c>
    </row>
    <row r="8" spans="1:9" x14ac:dyDescent="0.25">
      <c r="A8" s="19"/>
      <c r="B8" s="20"/>
      <c r="C8" s="18" t="s">
        <v>37</v>
      </c>
      <c r="D8" s="20"/>
      <c r="E8" s="19"/>
      <c r="F8" s="19"/>
      <c r="G8" s="19"/>
      <c r="H8" s="19"/>
      <c r="I8" s="71"/>
    </row>
    <row r="9" spans="1:9" ht="25.5" x14ac:dyDescent="0.25">
      <c r="A9" s="7">
        <v>8</v>
      </c>
      <c r="B9" s="7"/>
      <c r="C9" s="7" t="s">
        <v>10</v>
      </c>
      <c r="D9" s="4"/>
      <c r="E9" s="5"/>
      <c r="F9" s="5"/>
      <c r="G9" s="5"/>
      <c r="H9" s="5"/>
      <c r="I9" s="71"/>
    </row>
    <row r="10" spans="1:9" x14ac:dyDescent="0.25">
      <c r="A10" s="7"/>
      <c r="B10" s="10">
        <v>84</v>
      </c>
      <c r="C10" s="10" t="s">
        <v>16</v>
      </c>
      <c r="D10" s="4"/>
      <c r="E10" s="5"/>
      <c r="F10" s="5"/>
      <c r="G10" s="5"/>
      <c r="H10" s="5"/>
      <c r="I10" s="71"/>
    </row>
    <row r="11" spans="1:9" x14ac:dyDescent="0.25">
      <c r="A11" s="7"/>
      <c r="B11" s="10"/>
      <c r="C11" s="21"/>
      <c r="D11" s="4"/>
      <c r="E11" s="5"/>
      <c r="F11" s="5"/>
      <c r="G11" s="5"/>
      <c r="H11" s="5"/>
      <c r="I11" s="71"/>
    </row>
    <row r="12" spans="1:9" x14ac:dyDescent="0.25">
      <c r="A12" s="7"/>
      <c r="B12" s="10"/>
      <c r="C12" s="18" t="s">
        <v>40</v>
      </c>
      <c r="D12" s="4"/>
      <c r="E12" s="5"/>
      <c r="F12" s="5"/>
      <c r="G12" s="5"/>
      <c r="H12" s="5"/>
      <c r="I12" s="71"/>
    </row>
    <row r="13" spans="1:9" ht="25.5" x14ac:dyDescent="0.25">
      <c r="A13" s="9">
        <v>5</v>
      </c>
      <c r="B13" s="9"/>
      <c r="C13" s="15" t="s">
        <v>11</v>
      </c>
      <c r="D13" s="4"/>
      <c r="E13" s="5"/>
      <c r="F13" s="5"/>
      <c r="G13" s="5"/>
      <c r="H13" s="5"/>
      <c r="I13" s="71"/>
    </row>
    <row r="14" spans="1:9" ht="25.5" x14ac:dyDescent="0.25">
      <c r="A14" s="10"/>
      <c r="B14" s="10">
        <v>54</v>
      </c>
      <c r="C14" s="16" t="s">
        <v>17</v>
      </c>
      <c r="D14" s="4"/>
      <c r="E14" s="5"/>
      <c r="F14" s="5"/>
      <c r="G14" s="5"/>
      <c r="H14" s="6"/>
      <c r="I14" s="71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C8" sqref="C8"/>
    </sheetView>
  </sheetViews>
  <sheetFormatPr defaultRowHeight="15" x14ac:dyDescent="0.25"/>
  <cols>
    <col min="1" max="5" width="25.28515625" customWidth="1"/>
    <col min="6" max="6" width="16.28515625" customWidth="1"/>
    <col min="7" max="7" width="10.28515625" customWidth="1"/>
  </cols>
  <sheetData>
    <row r="1" spans="1:7" ht="42" customHeight="1" x14ac:dyDescent="0.25">
      <c r="A1" s="452"/>
      <c r="B1" s="452"/>
      <c r="C1" s="452"/>
      <c r="D1" s="452"/>
      <c r="E1" s="452"/>
      <c r="F1" s="452"/>
    </row>
    <row r="2" spans="1:7" ht="18" customHeight="1" x14ac:dyDescent="0.25">
      <c r="A2" s="2"/>
      <c r="B2" s="2"/>
      <c r="C2" s="2"/>
      <c r="D2" s="2"/>
      <c r="E2" s="2"/>
      <c r="F2" s="2"/>
    </row>
    <row r="3" spans="1:7" ht="15.75" customHeight="1" x14ac:dyDescent="0.25">
      <c r="A3" s="452" t="s">
        <v>12</v>
      </c>
      <c r="B3" s="452"/>
      <c r="C3" s="452"/>
      <c r="D3" s="452"/>
      <c r="E3" s="452"/>
      <c r="F3" s="452"/>
    </row>
    <row r="4" spans="1:7" ht="18" x14ac:dyDescent="0.25">
      <c r="A4" s="2"/>
      <c r="B4" s="2"/>
      <c r="C4" s="2"/>
      <c r="D4" s="2"/>
      <c r="E4" s="3"/>
      <c r="F4" s="3"/>
    </row>
    <row r="5" spans="1:7" ht="18" customHeight="1" x14ac:dyDescent="0.25">
      <c r="A5" s="452" t="s">
        <v>36</v>
      </c>
      <c r="B5" s="452"/>
      <c r="C5" s="452"/>
      <c r="D5" s="452"/>
      <c r="E5" s="452"/>
      <c r="F5" s="452"/>
    </row>
    <row r="6" spans="1:7" ht="18" x14ac:dyDescent="0.25">
      <c r="A6" s="2"/>
      <c r="B6" s="2"/>
      <c r="C6" s="2"/>
      <c r="D6" s="2"/>
      <c r="E6" s="3"/>
      <c r="F6" s="3"/>
    </row>
    <row r="7" spans="1:7" ht="25.5" x14ac:dyDescent="0.25">
      <c r="A7" s="58" t="s">
        <v>29</v>
      </c>
      <c r="B7" s="1" t="s">
        <v>132</v>
      </c>
      <c r="C7" s="1" t="s">
        <v>247</v>
      </c>
      <c r="D7" s="1" t="s">
        <v>133</v>
      </c>
      <c r="E7" s="1" t="s">
        <v>134</v>
      </c>
      <c r="F7" s="1" t="s">
        <v>136</v>
      </c>
      <c r="G7" s="1" t="s">
        <v>238</v>
      </c>
    </row>
    <row r="8" spans="1:7" x14ac:dyDescent="0.25">
      <c r="A8" s="7" t="s">
        <v>37</v>
      </c>
      <c r="B8" s="4"/>
      <c r="C8" s="5"/>
      <c r="D8" s="5"/>
      <c r="E8" s="5"/>
      <c r="F8" s="5"/>
      <c r="G8" s="71"/>
    </row>
    <row r="9" spans="1:7" ht="25.5" x14ac:dyDescent="0.25">
      <c r="A9" s="7" t="s">
        <v>38</v>
      </c>
      <c r="B9" s="4"/>
      <c r="C9" s="5"/>
      <c r="D9" s="5"/>
      <c r="E9" s="5"/>
      <c r="F9" s="5"/>
      <c r="G9" s="71"/>
    </row>
    <row r="10" spans="1:7" ht="25.5" x14ac:dyDescent="0.25">
      <c r="A10" s="12" t="s">
        <v>39</v>
      </c>
      <c r="B10" s="4"/>
      <c r="C10" s="5"/>
      <c r="D10" s="5"/>
      <c r="E10" s="5"/>
      <c r="F10" s="5"/>
      <c r="G10" s="71"/>
    </row>
    <row r="11" spans="1:7" x14ac:dyDescent="0.25">
      <c r="A11" s="12"/>
      <c r="B11" s="4"/>
      <c r="C11" s="5"/>
      <c r="D11" s="5"/>
      <c r="E11" s="5"/>
      <c r="F11" s="5"/>
      <c r="G11" s="71"/>
    </row>
    <row r="12" spans="1:7" x14ac:dyDescent="0.25">
      <c r="A12" s="7" t="s">
        <v>40</v>
      </c>
      <c r="B12" s="4"/>
      <c r="C12" s="5"/>
      <c r="D12" s="5"/>
      <c r="E12" s="5"/>
      <c r="F12" s="5"/>
      <c r="G12" s="71"/>
    </row>
    <row r="13" spans="1:7" x14ac:dyDescent="0.25">
      <c r="A13" s="15" t="s">
        <v>31</v>
      </c>
      <c r="B13" s="4"/>
      <c r="C13" s="5"/>
      <c r="D13" s="5"/>
      <c r="E13" s="5"/>
      <c r="F13" s="5"/>
      <c r="G13" s="71"/>
    </row>
    <row r="14" spans="1:7" x14ac:dyDescent="0.25">
      <c r="A14" s="8" t="s">
        <v>32</v>
      </c>
      <c r="B14" s="4"/>
      <c r="C14" s="5"/>
      <c r="D14" s="5"/>
      <c r="E14" s="5"/>
      <c r="F14" s="6"/>
      <c r="G14" s="71"/>
    </row>
    <row r="15" spans="1:7" x14ac:dyDescent="0.25">
      <c r="A15" s="15" t="s">
        <v>33</v>
      </c>
      <c r="B15" s="4"/>
      <c r="C15" s="5"/>
      <c r="D15" s="5"/>
      <c r="E15" s="5"/>
      <c r="F15" s="6"/>
      <c r="G15" s="71"/>
    </row>
    <row r="16" spans="1:7" x14ac:dyDescent="0.25">
      <c r="A16" s="8" t="s">
        <v>34</v>
      </c>
      <c r="B16" s="4"/>
      <c r="C16" s="5"/>
      <c r="D16" s="5"/>
      <c r="E16" s="5"/>
      <c r="F16" s="6"/>
      <c r="G16" s="71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3"/>
  <sheetViews>
    <sheetView zoomScaleNormal="100" workbookViewId="0">
      <selection activeCell="E286" sqref="E28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8" width="25.28515625" customWidth="1"/>
    <col min="9" max="9" width="17.7109375" customWidth="1"/>
    <col min="10" max="10" width="17.7109375" style="51" customWidth="1"/>
  </cols>
  <sheetData>
    <row r="1" spans="1:11" ht="42" customHeight="1" x14ac:dyDescent="0.25">
      <c r="A1" s="452"/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18" x14ac:dyDescent="0.25">
      <c r="A2" s="2"/>
      <c r="B2" s="2"/>
      <c r="C2" s="2"/>
      <c r="D2" s="2"/>
      <c r="E2" s="2"/>
      <c r="F2" s="2"/>
      <c r="G2" s="2"/>
      <c r="H2" s="3"/>
      <c r="I2" s="3"/>
      <c r="J2" s="299"/>
    </row>
    <row r="3" spans="1:11" ht="18" x14ac:dyDescent="0.25">
      <c r="A3" s="2"/>
      <c r="B3" s="2"/>
      <c r="C3" s="2"/>
      <c r="D3" s="2"/>
      <c r="E3" s="2"/>
      <c r="F3" s="44" t="s">
        <v>125</v>
      </c>
      <c r="G3" s="2"/>
      <c r="H3" s="3"/>
      <c r="I3" s="3"/>
      <c r="J3" s="299"/>
    </row>
    <row r="4" spans="1:11" ht="18" x14ac:dyDescent="0.25">
      <c r="A4" s="2"/>
      <c r="B4" s="2"/>
      <c r="C4" s="2"/>
      <c r="D4" s="2"/>
      <c r="E4" s="2"/>
      <c r="F4" s="44"/>
      <c r="G4" s="2"/>
      <c r="H4" s="3"/>
      <c r="I4" s="3"/>
      <c r="J4" s="299"/>
    </row>
    <row r="5" spans="1:11" ht="18" customHeight="1" x14ac:dyDescent="0.25">
      <c r="A5" s="452" t="s">
        <v>126</v>
      </c>
      <c r="B5" s="452"/>
      <c r="C5" s="452"/>
      <c r="D5" s="452"/>
      <c r="E5" s="452"/>
      <c r="F5" s="452"/>
      <c r="G5" s="452"/>
      <c r="H5" s="452"/>
      <c r="I5" s="452"/>
      <c r="J5" s="300"/>
    </row>
    <row r="6" spans="1:11" ht="18" x14ac:dyDescent="0.25">
      <c r="A6" s="2"/>
      <c r="B6" s="2"/>
      <c r="C6" s="2"/>
      <c r="D6" s="2"/>
      <c r="E6" s="2"/>
      <c r="F6" s="2"/>
      <c r="G6" s="2"/>
      <c r="H6" s="3"/>
      <c r="I6" s="3"/>
      <c r="J6" s="299"/>
    </row>
    <row r="7" spans="1:11" ht="25.5" x14ac:dyDescent="0.25">
      <c r="A7" s="488" t="s">
        <v>13</v>
      </c>
      <c r="B7" s="488"/>
      <c r="C7" s="488"/>
      <c r="D7" s="1" t="s">
        <v>14</v>
      </c>
      <c r="E7" s="1" t="s">
        <v>132</v>
      </c>
      <c r="F7" s="1" t="s">
        <v>247</v>
      </c>
      <c r="G7" s="1" t="s">
        <v>133</v>
      </c>
      <c r="H7" s="1" t="s">
        <v>134</v>
      </c>
      <c r="I7" s="1" t="s">
        <v>135</v>
      </c>
      <c r="J7" s="301" t="s">
        <v>264</v>
      </c>
    </row>
    <row r="8" spans="1:11" s="56" customFormat="1" x14ac:dyDescent="0.25">
      <c r="A8" s="123"/>
      <c r="B8" s="124"/>
      <c r="C8" s="125"/>
      <c r="D8" s="49">
        <v>1</v>
      </c>
      <c r="E8" s="48">
        <v>2</v>
      </c>
      <c r="F8" s="48">
        <v>3</v>
      </c>
      <c r="G8" s="48">
        <v>4</v>
      </c>
      <c r="H8" s="48">
        <v>5</v>
      </c>
      <c r="I8" s="48">
        <v>6</v>
      </c>
      <c r="J8" s="238">
        <v>7</v>
      </c>
    </row>
    <row r="9" spans="1:11" s="56" customFormat="1" ht="43.9" customHeight="1" x14ac:dyDescent="0.25">
      <c r="A9" s="130"/>
      <c r="B9" s="126" t="s">
        <v>246</v>
      </c>
      <c r="C9" s="127"/>
      <c r="D9" s="128" t="s">
        <v>272</v>
      </c>
      <c r="E9" s="368">
        <f>SUM(E10+E36+E180)</f>
        <v>2093317.9</v>
      </c>
      <c r="F9" s="368">
        <f>SUM(F10+F36+F180)</f>
        <v>2659649.6</v>
      </c>
      <c r="G9" s="296">
        <f>SUM(G10+G36+G180)</f>
        <v>0</v>
      </c>
      <c r="H9" s="368">
        <f>SUM(H10+H36+H180)</f>
        <v>2653434.96</v>
      </c>
      <c r="I9" s="297">
        <f>SUM(H9/E9*100)</f>
        <v>126.75738166668332</v>
      </c>
      <c r="J9" s="297">
        <f>SUM(H9/F9*100)</f>
        <v>99.766336136910667</v>
      </c>
    </row>
    <row r="10" spans="1:11" ht="26.45" customHeight="1" x14ac:dyDescent="0.25">
      <c r="A10" s="485" t="s">
        <v>57</v>
      </c>
      <c r="B10" s="485"/>
      <c r="C10" s="485"/>
      <c r="D10" s="117" t="s">
        <v>58</v>
      </c>
      <c r="E10" s="369">
        <f>SUM(E11)</f>
        <v>20320</v>
      </c>
      <c r="F10" s="369">
        <f t="shared" ref="F10:H10" si="0">SUM(F11)</f>
        <v>22318</v>
      </c>
      <c r="G10" s="282">
        <f t="shared" si="0"/>
        <v>0</v>
      </c>
      <c r="H10" s="369">
        <f t="shared" si="0"/>
        <v>21046.9</v>
      </c>
      <c r="I10" s="236">
        <f t="shared" ref="I10:I73" si="1">SUM(H10/E10*100)</f>
        <v>103.57726377952756</v>
      </c>
      <c r="J10" s="303">
        <f t="shared" ref="J10:J73" si="2">SUM(H10/F10*100)</f>
        <v>94.304597186127793</v>
      </c>
    </row>
    <row r="11" spans="1:11" ht="26.45" customHeight="1" x14ac:dyDescent="0.25">
      <c r="A11" s="487" t="s">
        <v>59</v>
      </c>
      <c r="B11" s="487"/>
      <c r="C11" s="487"/>
      <c r="D11" s="36" t="s">
        <v>60</v>
      </c>
      <c r="E11" s="370">
        <f>SUM(E12+E24)</f>
        <v>20320</v>
      </c>
      <c r="F11" s="370">
        <f t="shared" ref="F11:H11" si="3">SUM(F12+F24)</f>
        <v>22318</v>
      </c>
      <c r="G11" s="283">
        <f t="shared" si="3"/>
        <v>0</v>
      </c>
      <c r="H11" s="370">
        <f t="shared" si="3"/>
        <v>21046.9</v>
      </c>
      <c r="I11" s="237">
        <f t="shared" si="1"/>
        <v>103.57726377952756</v>
      </c>
      <c r="J11" s="304">
        <f t="shared" si="2"/>
        <v>94.304597186127793</v>
      </c>
    </row>
    <row r="12" spans="1:11" ht="14.45" customHeight="1" x14ac:dyDescent="0.25">
      <c r="A12" s="484" t="s">
        <v>61</v>
      </c>
      <c r="B12" s="484"/>
      <c r="C12" s="484"/>
      <c r="D12" s="305" t="s">
        <v>62</v>
      </c>
      <c r="E12" s="371">
        <f>SUM(E13)</f>
        <v>7780</v>
      </c>
      <c r="F12" s="371">
        <f t="shared" ref="F12:H12" si="4">SUM(F13)</f>
        <v>8917</v>
      </c>
      <c r="G12" s="306">
        <f t="shared" si="4"/>
        <v>0</v>
      </c>
      <c r="H12" s="371">
        <f t="shared" si="4"/>
        <v>8323.7100000000009</v>
      </c>
      <c r="I12" s="129">
        <f t="shared" si="1"/>
        <v>106.98856041131106</v>
      </c>
      <c r="J12" s="297">
        <f t="shared" si="2"/>
        <v>93.346529101715831</v>
      </c>
    </row>
    <row r="13" spans="1:11" x14ac:dyDescent="0.25">
      <c r="A13" s="471">
        <v>3</v>
      </c>
      <c r="B13" s="471"/>
      <c r="C13" s="471"/>
      <c r="D13" s="122" t="s">
        <v>6</v>
      </c>
      <c r="E13" s="372">
        <f>SUM(E14+E21)</f>
        <v>7780</v>
      </c>
      <c r="F13" s="372">
        <f t="shared" ref="F13:H13" si="5">SUM(F14+F21)</f>
        <v>8917</v>
      </c>
      <c r="G13" s="284">
        <f t="shared" si="5"/>
        <v>0</v>
      </c>
      <c r="H13" s="372">
        <f t="shared" si="5"/>
        <v>8323.7100000000009</v>
      </c>
      <c r="I13" s="235">
        <f t="shared" si="1"/>
        <v>106.98856041131106</v>
      </c>
      <c r="J13" s="323">
        <f t="shared" si="2"/>
        <v>93.346529101715831</v>
      </c>
    </row>
    <row r="14" spans="1:11" x14ac:dyDescent="0.25">
      <c r="A14" s="472">
        <v>31</v>
      </c>
      <c r="B14" s="473"/>
      <c r="C14" s="474"/>
      <c r="D14" s="109" t="s">
        <v>7</v>
      </c>
      <c r="E14" s="245">
        <f>SUM(E15+E17+E19)</f>
        <v>7270</v>
      </c>
      <c r="F14" s="245">
        <f>SUM(F15+F17+F19)</f>
        <v>8377</v>
      </c>
      <c r="G14" s="285">
        <f t="shared" ref="G14:H14" si="6">SUM(G15+G17+G19)</f>
        <v>0</v>
      </c>
      <c r="H14" s="245">
        <f t="shared" si="6"/>
        <v>7808.1200000000008</v>
      </c>
      <c r="I14" s="234">
        <f t="shared" si="1"/>
        <v>107.40192572214582</v>
      </c>
      <c r="J14" s="322">
        <f t="shared" si="2"/>
        <v>93.2090247105169</v>
      </c>
    </row>
    <row r="15" spans="1:11" x14ac:dyDescent="0.25">
      <c r="A15" s="143">
        <v>311</v>
      </c>
      <c r="B15" s="144"/>
      <c r="C15" s="135"/>
      <c r="D15" s="135" t="s">
        <v>214</v>
      </c>
      <c r="E15" s="246">
        <v>5250</v>
      </c>
      <c r="F15" s="246">
        <v>5802</v>
      </c>
      <c r="G15" s="278"/>
      <c r="H15" s="246">
        <v>5557.26</v>
      </c>
      <c r="I15" s="238">
        <f t="shared" si="1"/>
        <v>105.85257142857142</v>
      </c>
      <c r="J15" s="302">
        <f t="shared" si="2"/>
        <v>95.781799379524301</v>
      </c>
    </row>
    <row r="16" spans="1:11" x14ac:dyDescent="0.25">
      <c r="A16" s="145">
        <v>3111</v>
      </c>
      <c r="B16" s="57"/>
      <c r="C16" s="136"/>
      <c r="D16" s="136" t="s">
        <v>158</v>
      </c>
      <c r="E16" s="247">
        <v>5550</v>
      </c>
      <c r="F16" s="247"/>
      <c r="G16" s="279"/>
      <c r="H16" s="247">
        <v>5557.26</v>
      </c>
      <c r="I16" s="48">
        <f t="shared" si="1"/>
        <v>100.13081081081081</v>
      </c>
      <c r="J16" s="302" t="e">
        <f t="shared" si="2"/>
        <v>#DIV/0!</v>
      </c>
    </row>
    <row r="17" spans="1:10" x14ac:dyDescent="0.25">
      <c r="A17" s="143">
        <v>312</v>
      </c>
      <c r="B17" s="144"/>
      <c r="C17" s="135"/>
      <c r="D17" s="135" t="s">
        <v>160</v>
      </c>
      <c r="E17" s="246">
        <v>1200</v>
      </c>
      <c r="F17" s="246">
        <v>1616</v>
      </c>
      <c r="G17" s="278"/>
      <c r="H17" s="246">
        <v>1334.13</v>
      </c>
      <c r="I17" s="238">
        <f>SUM(H17/E17*100)</f>
        <v>111.17750000000002</v>
      </c>
      <c r="J17" s="302">
        <f t="shared" si="2"/>
        <v>82.557549504950501</v>
      </c>
    </row>
    <row r="18" spans="1:10" x14ac:dyDescent="0.25">
      <c r="A18" s="145">
        <v>3121</v>
      </c>
      <c r="B18" s="57"/>
      <c r="C18" s="136"/>
      <c r="D18" s="136" t="s">
        <v>160</v>
      </c>
      <c r="E18" s="247">
        <v>1240</v>
      </c>
      <c r="F18" s="247"/>
      <c r="G18" s="279"/>
      <c r="H18" s="247">
        <v>1334.13</v>
      </c>
      <c r="I18" s="48">
        <f t="shared" si="1"/>
        <v>107.59112903225807</v>
      </c>
      <c r="J18" s="302" t="e">
        <f t="shared" si="2"/>
        <v>#DIV/0!</v>
      </c>
    </row>
    <row r="19" spans="1:10" x14ac:dyDescent="0.25">
      <c r="A19" s="143">
        <v>313</v>
      </c>
      <c r="B19" s="144"/>
      <c r="C19" s="135"/>
      <c r="D19" s="135" t="s">
        <v>161</v>
      </c>
      <c r="E19" s="246">
        <f>SUM(E20)</f>
        <v>820</v>
      </c>
      <c r="F19" s="246">
        <v>959</v>
      </c>
      <c r="G19" s="278"/>
      <c r="H19" s="246">
        <v>916.73</v>
      </c>
      <c r="I19" s="238">
        <f t="shared" si="1"/>
        <v>111.79634146341463</v>
      </c>
      <c r="J19" s="302">
        <f t="shared" si="2"/>
        <v>95.592283628779981</v>
      </c>
    </row>
    <row r="20" spans="1:10" ht="25.5" x14ac:dyDescent="0.25">
      <c r="A20" s="145">
        <v>3132</v>
      </c>
      <c r="B20" s="57"/>
      <c r="C20" s="136"/>
      <c r="D20" s="136" t="s">
        <v>215</v>
      </c>
      <c r="E20" s="247">
        <v>820</v>
      </c>
      <c r="F20" s="247"/>
      <c r="G20" s="279"/>
      <c r="H20" s="247">
        <v>916.73</v>
      </c>
      <c r="I20" s="48">
        <f t="shared" si="1"/>
        <v>111.79634146341463</v>
      </c>
      <c r="J20" s="302" t="e">
        <f t="shared" si="2"/>
        <v>#DIV/0!</v>
      </c>
    </row>
    <row r="21" spans="1:10" x14ac:dyDescent="0.25">
      <c r="A21" s="472">
        <v>32</v>
      </c>
      <c r="B21" s="473"/>
      <c r="C21" s="474"/>
      <c r="D21" s="109" t="s">
        <v>15</v>
      </c>
      <c r="E21" s="245">
        <f>SUM(E22)</f>
        <v>510</v>
      </c>
      <c r="F21" s="245">
        <f t="shared" ref="F21:H21" si="7">SUM(F22)</f>
        <v>540</v>
      </c>
      <c r="G21" s="285">
        <f t="shared" si="7"/>
        <v>0</v>
      </c>
      <c r="H21" s="245">
        <f t="shared" si="7"/>
        <v>515.59</v>
      </c>
      <c r="I21" s="234">
        <f t="shared" si="1"/>
        <v>101.09607843137256</v>
      </c>
      <c r="J21" s="322">
        <f t="shared" si="2"/>
        <v>95.479629629629642</v>
      </c>
    </row>
    <row r="22" spans="1:10" x14ac:dyDescent="0.25">
      <c r="A22" s="143">
        <v>321</v>
      </c>
      <c r="B22" s="144"/>
      <c r="C22" s="135"/>
      <c r="D22" s="135" t="s">
        <v>164</v>
      </c>
      <c r="E22" s="246">
        <f>SUM(E23)</f>
        <v>510</v>
      </c>
      <c r="F22" s="246">
        <v>540</v>
      </c>
      <c r="G22" s="278"/>
      <c r="H22" s="246">
        <v>515.59</v>
      </c>
      <c r="I22" s="238">
        <f t="shared" si="1"/>
        <v>101.09607843137256</v>
      </c>
      <c r="J22" s="302">
        <f t="shared" si="2"/>
        <v>95.479629629629642</v>
      </c>
    </row>
    <row r="23" spans="1:10" ht="25.5" x14ac:dyDescent="0.25">
      <c r="A23" s="145">
        <v>3212</v>
      </c>
      <c r="B23" s="57"/>
      <c r="C23" s="136"/>
      <c r="D23" s="136" t="s">
        <v>216</v>
      </c>
      <c r="E23" s="247">
        <v>510</v>
      </c>
      <c r="F23" s="247"/>
      <c r="G23" s="279"/>
      <c r="H23" s="247">
        <v>515.59</v>
      </c>
      <c r="I23" s="48">
        <f t="shared" si="1"/>
        <v>101.09607843137256</v>
      </c>
      <c r="J23" s="302" t="e">
        <f t="shared" si="2"/>
        <v>#DIV/0!</v>
      </c>
    </row>
    <row r="24" spans="1:10" x14ac:dyDescent="0.25">
      <c r="A24" s="307" t="s">
        <v>63</v>
      </c>
      <c r="B24" s="308"/>
      <c r="C24" s="308"/>
      <c r="D24" s="309" t="s">
        <v>64</v>
      </c>
      <c r="E24" s="373">
        <f>SUM(E25)</f>
        <v>12540</v>
      </c>
      <c r="F24" s="373">
        <f t="shared" ref="F24:H24" si="8">SUM(F25)</f>
        <v>13401</v>
      </c>
      <c r="G24" s="310">
        <f t="shared" si="8"/>
        <v>0</v>
      </c>
      <c r="H24" s="373">
        <f t="shared" si="8"/>
        <v>12723.19</v>
      </c>
      <c r="I24" s="129">
        <f t="shared" si="1"/>
        <v>101.46084529505583</v>
      </c>
      <c r="J24" s="297">
        <f t="shared" si="2"/>
        <v>94.942093873591531</v>
      </c>
    </row>
    <row r="25" spans="1:10" s="119" customFormat="1" x14ac:dyDescent="0.25">
      <c r="A25" s="232">
        <v>3</v>
      </c>
      <c r="B25" s="187"/>
      <c r="C25" s="182"/>
      <c r="D25" s="182" t="s">
        <v>6</v>
      </c>
      <c r="E25" s="372">
        <f>SUM(E26+E33)</f>
        <v>12540</v>
      </c>
      <c r="F25" s="372">
        <f t="shared" ref="F25:H25" si="9">SUM(F26+F33)</f>
        <v>13401</v>
      </c>
      <c r="G25" s="284">
        <f t="shared" si="9"/>
        <v>0</v>
      </c>
      <c r="H25" s="372">
        <f t="shared" si="9"/>
        <v>12723.19</v>
      </c>
      <c r="I25" s="235">
        <f t="shared" si="1"/>
        <v>101.46084529505583</v>
      </c>
      <c r="J25" s="323">
        <f t="shared" si="2"/>
        <v>94.942093873591531</v>
      </c>
    </row>
    <row r="26" spans="1:10" x14ac:dyDescent="0.25">
      <c r="A26" s="149">
        <v>31</v>
      </c>
      <c r="B26" s="150"/>
      <c r="C26" s="109"/>
      <c r="D26" s="109" t="s">
        <v>7</v>
      </c>
      <c r="E26" s="245">
        <f>SUM(E27+E29+E31)</f>
        <v>11640</v>
      </c>
      <c r="F26" s="245">
        <f t="shared" ref="F26:H26" si="10">SUM(F27+F29+F31)</f>
        <v>12441</v>
      </c>
      <c r="G26" s="285">
        <f t="shared" si="10"/>
        <v>0</v>
      </c>
      <c r="H26" s="245">
        <f t="shared" si="10"/>
        <v>11792.28</v>
      </c>
      <c r="I26" s="234">
        <f t="shared" si="1"/>
        <v>101.30824742268041</v>
      </c>
      <c r="J26" s="322">
        <f t="shared" si="2"/>
        <v>94.785628164938515</v>
      </c>
    </row>
    <row r="27" spans="1:10" x14ac:dyDescent="0.25">
      <c r="A27" s="143">
        <v>311</v>
      </c>
      <c r="B27" s="144"/>
      <c r="C27" s="135"/>
      <c r="D27" s="135" t="s">
        <v>214</v>
      </c>
      <c r="E27" s="246">
        <v>8550</v>
      </c>
      <c r="F27" s="246">
        <v>8887</v>
      </c>
      <c r="G27" s="278">
        <f>SUM(G28)</f>
        <v>0</v>
      </c>
      <c r="H27" s="246">
        <v>8606.74</v>
      </c>
      <c r="I27" s="238">
        <f t="shared" si="1"/>
        <v>100.66362573099414</v>
      </c>
      <c r="J27" s="302">
        <f t="shared" si="2"/>
        <v>96.846404861032966</v>
      </c>
    </row>
    <row r="28" spans="1:10" ht="18" customHeight="1" x14ac:dyDescent="0.25">
      <c r="A28" s="145">
        <v>3111</v>
      </c>
      <c r="B28" s="57"/>
      <c r="C28" s="136"/>
      <c r="D28" s="136" t="s">
        <v>158</v>
      </c>
      <c r="E28" s="247">
        <v>8550</v>
      </c>
      <c r="F28" s="247"/>
      <c r="G28" s="279"/>
      <c r="H28" s="247">
        <v>8606.74</v>
      </c>
      <c r="I28" s="48">
        <f t="shared" si="1"/>
        <v>100.66362573099414</v>
      </c>
      <c r="J28" s="302" t="e">
        <f t="shared" si="2"/>
        <v>#DIV/0!</v>
      </c>
    </row>
    <row r="29" spans="1:10" ht="18.600000000000001" customHeight="1" x14ac:dyDescent="0.25">
      <c r="A29" s="143">
        <v>312</v>
      </c>
      <c r="B29" s="144"/>
      <c r="C29" s="135"/>
      <c r="D29" s="135" t="s">
        <v>160</v>
      </c>
      <c r="E29" s="246">
        <v>1740</v>
      </c>
      <c r="F29" s="246">
        <v>2085</v>
      </c>
      <c r="G29" s="278">
        <f t="shared" ref="G29" si="11">SUM(G30)</f>
        <v>0</v>
      </c>
      <c r="H29" s="246">
        <v>1765.87</v>
      </c>
      <c r="I29" s="238">
        <f t="shared" si="1"/>
        <v>101.4867816091954</v>
      </c>
      <c r="J29" s="302">
        <f t="shared" si="2"/>
        <v>84.694004796163071</v>
      </c>
    </row>
    <row r="30" spans="1:10" ht="15" customHeight="1" x14ac:dyDescent="0.25">
      <c r="A30" s="145">
        <v>3121</v>
      </c>
      <c r="B30" s="57"/>
      <c r="C30" s="136"/>
      <c r="D30" s="136" t="s">
        <v>160</v>
      </c>
      <c r="E30" s="247">
        <v>1740</v>
      </c>
      <c r="F30" s="247"/>
      <c r="G30" s="279"/>
      <c r="H30" s="247">
        <v>1765.87</v>
      </c>
      <c r="I30" s="48">
        <f t="shared" si="1"/>
        <v>101.4867816091954</v>
      </c>
      <c r="J30" s="302" t="e">
        <f t="shared" si="2"/>
        <v>#DIV/0!</v>
      </c>
    </row>
    <row r="31" spans="1:10" x14ac:dyDescent="0.25">
      <c r="A31" s="143">
        <v>313</v>
      </c>
      <c r="B31" s="144"/>
      <c r="C31" s="135"/>
      <c r="D31" s="135" t="s">
        <v>161</v>
      </c>
      <c r="E31" s="246">
        <v>1350</v>
      </c>
      <c r="F31" s="247">
        <v>1469</v>
      </c>
      <c r="G31" s="278">
        <f t="shared" ref="G31" si="12">SUM(G32)</f>
        <v>0</v>
      </c>
      <c r="H31" s="246">
        <v>1419.67</v>
      </c>
      <c r="I31" s="238">
        <f t="shared" si="1"/>
        <v>105.16074074074075</v>
      </c>
      <c r="J31" s="302">
        <f t="shared" si="2"/>
        <v>96.641933287950991</v>
      </c>
    </row>
    <row r="32" spans="1:10" ht="24" customHeight="1" x14ac:dyDescent="0.25">
      <c r="A32" s="145">
        <v>3132</v>
      </c>
      <c r="B32" s="57"/>
      <c r="C32" s="136"/>
      <c r="D32" s="136" t="s">
        <v>215</v>
      </c>
      <c r="E32" s="247">
        <v>1350</v>
      </c>
      <c r="F32" s="247"/>
      <c r="G32" s="279"/>
      <c r="H32" s="247">
        <v>1419.67</v>
      </c>
      <c r="I32" s="48">
        <f t="shared" si="1"/>
        <v>105.16074074074075</v>
      </c>
      <c r="J32" s="302" t="e">
        <f t="shared" si="2"/>
        <v>#DIV/0!</v>
      </c>
    </row>
    <row r="33" spans="1:10" x14ac:dyDescent="0.25">
      <c r="A33" s="149">
        <v>32</v>
      </c>
      <c r="B33" s="150"/>
      <c r="C33" s="109"/>
      <c r="D33" s="109" t="s">
        <v>15</v>
      </c>
      <c r="E33" s="245">
        <f>SUM(E34)</f>
        <v>900</v>
      </c>
      <c r="F33" s="245">
        <f t="shared" ref="F33:H34" si="13">SUM(F34)</f>
        <v>960</v>
      </c>
      <c r="G33" s="285">
        <f t="shared" si="13"/>
        <v>0</v>
      </c>
      <c r="H33" s="245">
        <f t="shared" si="13"/>
        <v>930.91</v>
      </c>
      <c r="I33" s="234">
        <f t="shared" si="1"/>
        <v>103.43444444444445</v>
      </c>
      <c r="J33" s="322">
        <f t="shared" si="2"/>
        <v>96.969791666666666</v>
      </c>
    </row>
    <row r="34" spans="1:10" ht="27" customHeight="1" x14ac:dyDescent="0.25">
      <c r="A34" s="143">
        <v>321</v>
      </c>
      <c r="B34" s="144"/>
      <c r="C34" s="135"/>
      <c r="D34" s="135" t="s">
        <v>164</v>
      </c>
      <c r="E34" s="246">
        <v>900</v>
      </c>
      <c r="F34" s="246">
        <v>960</v>
      </c>
      <c r="G34" s="278">
        <f t="shared" si="13"/>
        <v>0</v>
      </c>
      <c r="H34" s="246">
        <v>930.91</v>
      </c>
      <c r="I34" s="238">
        <f t="shared" si="1"/>
        <v>103.43444444444445</v>
      </c>
      <c r="J34" s="302">
        <f t="shared" si="2"/>
        <v>96.969791666666666</v>
      </c>
    </row>
    <row r="35" spans="1:10" ht="39.6" customHeight="1" x14ac:dyDescent="0.25">
      <c r="A35" s="145">
        <v>3212</v>
      </c>
      <c r="B35" s="57"/>
      <c r="C35" s="136"/>
      <c r="D35" s="136" t="s">
        <v>216</v>
      </c>
      <c r="E35" s="247">
        <v>900</v>
      </c>
      <c r="F35" s="247"/>
      <c r="G35" s="279"/>
      <c r="H35" s="247">
        <v>930.91</v>
      </c>
      <c r="I35" s="48">
        <f t="shared" si="1"/>
        <v>103.43444444444445</v>
      </c>
      <c r="J35" s="302" t="e">
        <f t="shared" si="2"/>
        <v>#DIV/0!</v>
      </c>
    </row>
    <row r="36" spans="1:10" ht="25.5" x14ac:dyDescent="0.25">
      <c r="A36" s="485" t="s">
        <v>65</v>
      </c>
      <c r="B36" s="485"/>
      <c r="C36" s="485"/>
      <c r="D36" s="117" t="s">
        <v>66</v>
      </c>
      <c r="E36" s="243">
        <f>SUM(E37+E159+E166+E373)</f>
        <v>1817112.88</v>
      </c>
      <c r="F36" s="243">
        <f>SUM(F37+F159+F166+F373)</f>
        <v>1979542</v>
      </c>
      <c r="G36" s="262">
        <f>SUM(G37+G159+G166+G373)</f>
        <v>0</v>
      </c>
      <c r="H36" s="243">
        <f>SUM(H37+H159+H166+H373)</f>
        <v>2218761.41</v>
      </c>
      <c r="I36" s="236">
        <f t="shared" si="1"/>
        <v>122.10366424786996</v>
      </c>
      <c r="J36" s="303">
        <f t="shared" si="2"/>
        <v>112.08458370673623</v>
      </c>
    </row>
    <row r="37" spans="1:10" ht="38.25" x14ac:dyDescent="0.25">
      <c r="A37" s="486" t="s">
        <v>67</v>
      </c>
      <c r="B37" s="486"/>
      <c r="C37" s="486"/>
      <c r="D37" s="36" t="s">
        <v>68</v>
      </c>
      <c r="E37" s="242">
        <f>SUM(E38+E73+E108+E139)</f>
        <v>1812064.88</v>
      </c>
      <c r="F37" s="242">
        <f>SUM(F38+F73+F108+F139)</f>
        <v>1958358</v>
      </c>
      <c r="G37" s="263">
        <f>SUM(G38+G73+G108+G139)</f>
        <v>0</v>
      </c>
      <c r="H37" s="242">
        <f>SUM(H38+H73+H108+H139)</f>
        <v>2197582.41</v>
      </c>
      <c r="I37" s="237">
        <f t="shared" si="1"/>
        <v>121.27504010783545</v>
      </c>
      <c r="J37" s="304">
        <f t="shared" si="2"/>
        <v>112.21556068910792</v>
      </c>
    </row>
    <row r="38" spans="1:10" ht="21.6" customHeight="1" x14ac:dyDescent="0.25">
      <c r="A38" s="468" t="s">
        <v>61</v>
      </c>
      <c r="B38" s="468"/>
      <c r="C38" s="468"/>
      <c r="D38" s="311" t="s">
        <v>62</v>
      </c>
      <c r="E38" s="371">
        <f>SUM(E39)</f>
        <v>76141</v>
      </c>
      <c r="F38" s="371">
        <f t="shared" ref="F38:H38" si="14">SUM(F39)</f>
        <v>77550</v>
      </c>
      <c r="G38" s="306">
        <f t="shared" si="14"/>
        <v>0</v>
      </c>
      <c r="H38" s="371">
        <f t="shared" si="14"/>
        <v>77550</v>
      </c>
      <c r="I38" s="129">
        <f t="shared" si="1"/>
        <v>101.8505141776441</v>
      </c>
      <c r="J38" s="297">
        <f t="shared" si="2"/>
        <v>100</v>
      </c>
    </row>
    <row r="39" spans="1:10" ht="18" customHeight="1" x14ac:dyDescent="0.25">
      <c r="A39" s="469">
        <v>3</v>
      </c>
      <c r="B39" s="469"/>
      <c r="C39" s="469"/>
      <c r="D39" s="122" t="s">
        <v>6</v>
      </c>
      <c r="E39" s="372">
        <f>SUM(E40+E69)</f>
        <v>76141</v>
      </c>
      <c r="F39" s="372">
        <f t="shared" ref="F39:H39" si="15">SUM(F40+F69)</f>
        <v>77550</v>
      </c>
      <c r="G39" s="284">
        <f t="shared" si="15"/>
        <v>0</v>
      </c>
      <c r="H39" s="372">
        <f t="shared" si="15"/>
        <v>77550</v>
      </c>
      <c r="I39" s="235">
        <f t="shared" si="1"/>
        <v>101.8505141776441</v>
      </c>
      <c r="J39" s="323">
        <f t="shared" si="2"/>
        <v>100</v>
      </c>
    </row>
    <row r="40" spans="1:10" ht="14.45" customHeight="1" x14ac:dyDescent="0.25">
      <c r="A40" s="470">
        <v>32</v>
      </c>
      <c r="B40" s="470"/>
      <c r="C40" s="470"/>
      <c r="D40" s="120" t="s">
        <v>15</v>
      </c>
      <c r="E40" s="245">
        <f>SUM(E41+E46+E53+E63)</f>
        <v>76141</v>
      </c>
      <c r="F40" s="245">
        <f t="shared" ref="F40:H40" si="16">SUM(F41+F46+F53+F63)</f>
        <v>77550</v>
      </c>
      <c r="G40" s="285">
        <f t="shared" si="16"/>
        <v>0</v>
      </c>
      <c r="H40" s="245">
        <f t="shared" si="16"/>
        <v>77550</v>
      </c>
      <c r="I40" s="234">
        <f t="shared" si="1"/>
        <v>101.8505141776441</v>
      </c>
      <c r="J40" s="322">
        <f t="shared" si="2"/>
        <v>100</v>
      </c>
    </row>
    <row r="41" spans="1:10" ht="14.45" customHeight="1" x14ac:dyDescent="0.25">
      <c r="A41" s="154">
        <v>321</v>
      </c>
      <c r="B41" s="155"/>
      <c r="C41" s="146"/>
      <c r="D41" s="135" t="s">
        <v>164</v>
      </c>
      <c r="E41" s="246">
        <f>SUM(E42:E45)</f>
        <v>200</v>
      </c>
      <c r="F41" s="246">
        <v>200</v>
      </c>
      <c r="G41" s="278"/>
      <c r="H41" s="246">
        <v>200</v>
      </c>
      <c r="I41" s="238">
        <f t="shared" si="1"/>
        <v>100</v>
      </c>
      <c r="J41" s="302">
        <f t="shared" si="2"/>
        <v>100</v>
      </c>
    </row>
    <row r="42" spans="1:10" ht="14.45" customHeight="1" x14ac:dyDescent="0.25">
      <c r="A42" s="151">
        <v>3211</v>
      </c>
      <c r="B42" s="152"/>
      <c r="C42" s="153"/>
      <c r="D42" s="136" t="s">
        <v>165</v>
      </c>
      <c r="E42" s="247">
        <v>200</v>
      </c>
      <c r="F42" s="247"/>
      <c r="G42" s="279"/>
      <c r="H42" s="247">
        <v>200</v>
      </c>
      <c r="I42" s="48">
        <f t="shared" si="1"/>
        <v>100</v>
      </c>
      <c r="J42" s="302" t="e">
        <f t="shared" si="2"/>
        <v>#DIV/0!</v>
      </c>
    </row>
    <row r="43" spans="1:10" ht="25.15" customHeight="1" x14ac:dyDescent="0.25">
      <c r="A43" s="151">
        <v>3212</v>
      </c>
      <c r="B43" s="152"/>
      <c r="C43" s="153"/>
      <c r="D43" s="136" t="s">
        <v>217</v>
      </c>
      <c r="E43" s="247"/>
      <c r="F43" s="247"/>
      <c r="G43" s="279"/>
      <c r="H43" s="247"/>
      <c r="I43" s="48" t="e">
        <f t="shared" si="1"/>
        <v>#DIV/0!</v>
      </c>
      <c r="J43" s="302" t="e">
        <f t="shared" si="2"/>
        <v>#DIV/0!</v>
      </c>
    </row>
    <row r="44" spans="1:10" ht="14.45" customHeight="1" x14ac:dyDescent="0.25">
      <c r="A44" s="151">
        <v>3213</v>
      </c>
      <c r="B44" s="152"/>
      <c r="C44" s="153"/>
      <c r="D44" s="136" t="s">
        <v>218</v>
      </c>
      <c r="E44" s="247"/>
      <c r="F44" s="247"/>
      <c r="G44" s="279"/>
      <c r="H44" s="247"/>
      <c r="I44" s="48" t="e">
        <f t="shared" si="1"/>
        <v>#DIV/0!</v>
      </c>
      <c r="J44" s="302" t="e">
        <f t="shared" si="2"/>
        <v>#DIV/0!</v>
      </c>
    </row>
    <row r="45" spans="1:10" ht="25.9" customHeight="1" x14ac:dyDescent="0.25">
      <c r="A45" s="151">
        <v>3214</v>
      </c>
      <c r="B45" s="152"/>
      <c r="C45" s="153"/>
      <c r="D45" s="136" t="s">
        <v>219</v>
      </c>
      <c r="E45" s="247"/>
      <c r="F45" s="247"/>
      <c r="G45" s="279"/>
      <c r="H45" s="247"/>
      <c r="I45" s="48" t="e">
        <f t="shared" si="1"/>
        <v>#DIV/0!</v>
      </c>
      <c r="J45" s="302" t="e">
        <f t="shared" si="2"/>
        <v>#DIV/0!</v>
      </c>
    </row>
    <row r="46" spans="1:10" ht="19.899999999999999" customHeight="1" x14ac:dyDescent="0.25">
      <c r="A46" s="154">
        <v>322</v>
      </c>
      <c r="B46" s="155"/>
      <c r="C46" s="146"/>
      <c r="D46" s="135" t="s">
        <v>220</v>
      </c>
      <c r="E46" s="246">
        <f>SUM(E47:E52)</f>
        <v>18884</v>
      </c>
      <c r="F46" s="246">
        <v>19000</v>
      </c>
      <c r="G46" s="278">
        <f t="shared" ref="G46" si="17">SUM(G47:G52)</f>
        <v>0</v>
      </c>
      <c r="H46" s="246">
        <f>SUM(H47+H48+H49+H50+H51+H52)</f>
        <v>19000</v>
      </c>
      <c r="I46" s="238">
        <f t="shared" si="1"/>
        <v>100.61427663630586</v>
      </c>
      <c r="J46" s="302">
        <f t="shared" si="2"/>
        <v>100</v>
      </c>
    </row>
    <row r="47" spans="1:10" ht="26.45" customHeight="1" x14ac:dyDescent="0.25">
      <c r="A47" s="151">
        <v>3221</v>
      </c>
      <c r="B47" s="152"/>
      <c r="C47" s="153"/>
      <c r="D47" s="136" t="s">
        <v>221</v>
      </c>
      <c r="E47" s="247"/>
      <c r="F47" s="247"/>
      <c r="G47" s="279"/>
      <c r="H47" s="247"/>
      <c r="I47" s="48" t="e">
        <f t="shared" si="1"/>
        <v>#DIV/0!</v>
      </c>
      <c r="J47" s="302" t="e">
        <f t="shared" si="2"/>
        <v>#DIV/0!</v>
      </c>
    </row>
    <row r="48" spans="1:10" ht="18" customHeight="1" x14ac:dyDescent="0.25">
      <c r="A48" s="151">
        <v>3222</v>
      </c>
      <c r="B48" s="152"/>
      <c r="C48" s="153"/>
      <c r="D48" s="136" t="s">
        <v>170</v>
      </c>
      <c r="E48" s="247"/>
      <c r="F48" s="247"/>
      <c r="G48" s="279"/>
      <c r="H48" s="247"/>
      <c r="I48" s="48" t="e">
        <f t="shared" si="1"/>
        <v>#DIV/0!</v>
      </c>
      <c r="J48" s="302" t="e">
        <f t="shared" si="2"/>
        <v>#DIV/0!</v>
      </c>
    </row>
    <row r="49" spans="1:10" ht="18" customHeight="1" x14ac:dyDescent="0.25">
      <c r="A49" s="151">
        <v>3223</v>
      </c>
      <c r="B49" s="152"/>
      <c r="C49" s="153"/>
      <c r="D49" s="136" t="s">
        <v>171</v>
      </c>
      <c r="E49" s="247">
        <v>350</v>
      </c>
      <c r="F49" s="247"/>
      <c r="G49" s="279"/>
      <c r="H49" s="247">
        <v>376.43</v>
      </c>
      <c r="I49" s="48">
        <f t="shared" si="1"/>
        <v>107.55142857142856</v>
      </c>
      <c r="J49" s="302" t="e">
        <f t="shared" si="2"/>
        <v>#DIV/0!</v>
      </c>
    </row>
    <row r="50" spans="1:10" ht="28.15" customHeight="1" x14ac:dyDescent="0.25">
      <c r="A50" s="151">
        <v>3224</v>
      </c>
      <c r="B50" s="152"/>
      <c r="C50" s="153"/>
      <c r="D50" s="136" t="s">
        <v>172</v>
      </c>
      <c r="E50" s="247">
        <v>18534</v>
      </c>
      <c r="F50" s="247"/>
      <c r="G50" s="279"/>
      <c r="H50" s="247">
        <v>18623.57</v>
      </c>
      <c r="I50" s="48">
        <f t="shared" si="1"/>
        <v>100.48327398295025</v>
      </c>
      <c r="J50" s="302" t="e">
        <f t="shared" si="2"/>
        <v>#DIV/0!</v>
      </c>
    </row>
    <row r="51" spans="1:10" ht="18.600000000000001" customHeight="1" x14ac:dyDescent="0.25">
      <c r="A51" s="151">
        <v>3225</v>
      </c>
      <c r="B51" s="152"/>
      <c r="C51" s="153"/>
      <c r="D51" s="136" t="s">
        <v>222</v>
      </c>
      <c r="E51" s="247"/>
      <c r="F51" s="247"/>
      <c r="G51" s="279"/>
      <c r="H51" s="247"/>
      <c r="I51" s="48" t="e">
        <f t="shared" si="1"/>
        <v>#DIV/0!</v>
      </c>
      <c r="J51" s="302" t="e">
        <f t="shared" si="2"/>
        <v>#DIV/0!</v>
      </c>
    </row>
    <row r="52" spans="1:10" ht="24.6" customHeight="1" x14ac:dyDescent="0.25">
      <c r="A52" s="151">
        <v>3227</v>
      </c>
      <c r="B52" s="152"/>
      <c r="C52" s="153"/>
      <c r="D52" s="136" t="s">
        <v>174</v>
      </c>
      <c r="E52" s="247"/>
      <c r="F52" s="247"/>
      <c r="G52" s="279"/>
      <c r="H52" s="247"/>
      <c r="I52" s="48" t="e">
        <f t="shared" si="1"/>
        <v>#DIV/0!</v>
      </c>
      <c r="J52" s="302" t="e">
        <f t="shared" si="2"/>
        <v>#DIV/0!</v>
      </c>
    </row>
    <row r="53" spans="1:10" ht="18.600000000000001" customHeight="1" x14ac:dyDescent="0.25">
      <c r="A53" s="167">
        <v>323</v>
      </c>
      <c r="B53" s="138"/>
      <c r="C53" s="139"/>
      <c r="D53" s="135" t="s">
        <v>175</v>
      </c>
      <c r="E53" s="246">
        <f>SUM(E54:E62)</f>
        <v>57057</v>
      </c>
      <c r="F53" s="246">
        <v>58350</v>
      </c>
      <c r="G53" s="278">
        <f t="shared" ref="G53" si="18">SUM(G54:G62)</f>
        <v>0</v>
      </c>
      <c r="H53" s="246">
        <f>SUM(H54+H55+H56+H57+H58+H59+H60+H61+H62)</f>
        <v>58350</v>
      </c>
      <c r="I53" s="238">
        <f t="shared" si="1"/>
        <v>102.26615489773386</v>
      </c>
      <c r="J53" s="302">
        <f t="shared" si="2"/>
        <v>100</v>
      </c>
    </row>
    <row r="54" spans="1:10" ht="18.600000000000001" customHeight="1" x14ac:dyDescent="0.25">
      <c r="A54" s="165">
        <v>3231</v>
      </c>
      <c r="B54" s="137"/>
      <c r="C54" s="166"/>
      <c r="D54" s="164" t="s">
        <v>224</v>
      </c>
      <c r="E54" s="247">
        <v>52559</v>
      </c>
      <c r="F54" s="247"/>
      <c r="G54" s="279"/>
      <c r="H54" s="247">
        <v>53699.74</v>
      </c>
      <c r="I54" s="48">
        <f t="shared" si="1"/>
        <v>102.17039898019368</v>
      </c>
      <c r="J54" s="302" t="e">
        <f t="shared" si="2"/>
        <v>#DIV/0!</v>
      </c>
    </row>
    <row r="55" spans="1:10" ht="28.15" customHeight="1" x14ac:dyDescent="0.25">
      <c r="A55" s="151">
        <v>3232</v>
      </c>
      <c r="B55" s="152"/>
      <c r="C55" s="153"/>
      <c r="D55" s="136" t="s">
        <v>177</v>
      </c>
      <c r="E55" s="247"/>
      <c r="F55" s="247"/>
      <c r="G55" s="279"/>
      <c r="H55" s="247"/>
      <c r="I55" s="48" t="e">
        <f t="shared" si="1"/>
        <v>#DIV/0!</v>
      </c>
      <c r="J55" s="302" t="e">
        <f t="shared" si="2"/>
        <v>#DIV/0!</v>
      </c>
    </row>
    <row r="56" spans="1:10" ht="18.600000000000001" customHeight="1" x14ac:dyDescent="0.25">
      <c r="A56" s="151">
        <v>3233</v>
      </c>
      <c r="B56" s="152"/>
      <c r="C56" s="153"/>
      <c r="D56" s="136" t="s">
        <v>225</v>
      </c>
      <c r="E56" s="247"/>
      <c r="F56" s="247"/>
      <c r="G56" s="279"/>
      <c r="H56" s="247"/>
      <c r="I56" s="48" t="e">
        <f t="shared" si="1"/>
        <v>#DIV/0!</v>
      </c>
      <c r="J56" s="302" t="e">
        <f t="shared" si="2"/>
        <v>#DIV/0!</v>
      </c>
    </row>
    <row r="57" spans="1:10" ht="18.600000000000001" customHeight="1" x14ac:dyDescent="0.25">
      <c r="A57" s="151">
        <v>3234</v>
      </c>
      <c r="B57" s="152"/>
      <c r="C57" s="153"/>
      <c r="D57" s="136" t="s">
        <v>179</v>
      </c>
      <c r="E57" s="247">
        <v>2182</v>
      </c>
      <c r="F57" s="247"/>
      <c r="G57" s="279"/>
      <c r="H57" s="247">
        <v>2282.61</v>
      </c>
      <c r="I57" s="48">
        <f t="shared" si="1"/>
        <v>104.61090742438131</v>
      </c>
      <c r="J57" s="302" t="e">
        <f t="shared" si="2"/>
        <v>#DIV/0!</v>
      </c>
    </row>
    <row r="58" spans="1:10" ht="18.600000000000001" customHeight="1" x14ac:dyDescent="0.25">
      <c r="A58" s="151">
        <v>3235</v>
      </c>
      <c r="B58" s="152"/>
      <c r="C58" s="153"/>
      <c r="D58" s="136" t="s">
        <v>180</v>
      </c>
      <c r="E58" s="247"/>
      <c r="F58" s="247"/>
      <c r="G58" s="279"/>
      <c r="H58" s="247"/>
      <c r="I58" s="48" t="e">
        <f t="shared" si="1"/>
        <v>#DIV/0!</v>
      </c>
      <c r="J58" s="302" t="e">
        <f t="shared" si="2"/>
        <v>#DIV/0!</v>
      </c>
    </row>
    <row r="59" spans="1:10" ht="18.600000000000001" customHeight="1" x14ac:dyDescent="0.25">
      <c r="A59" s="151">
        <v>3236</v>
      </c>
      <c r="B59" s="152"/>
      <c r="C59" s="153"/>
      <c r="D59" s="81" t="s">
        <v>226</v>
      </c>
      <c r="E59" s="247"/>
      <c r="F59" s="247"/>
      <c r="G59" s="279"/>
      <c r="H59" s="247"/>
      <c r="I59" s="48" t="e">
        <f t="shared" si="1"/>
        <v>#DIV/0!</v>
      </c>
      <c r="J59" s="302" t="e">
        <f t="shared" si="2"/>
        <v>#DIV/0!</v>
      </c>
    </row>
    <row r="60" spans="1:10" ht="18.600000000000001" customHeight="1" x14ac:dyDescent="0.25">
      <c r="A60" s="151">
        <v>3237</v>
      </c>
      <c r="B60" s="152"/>
      <c r="C60" s="153"/>
      <c r="D60" s="81" t="s">
        <v>227</v>
      </c>
      <c r="E60" s="247">
        <v>780</v>
      </c>
      <c r="F60" s="247"/>
      <c r="G60" s="279"/>
      <c r="H60" s="247">
        <v>808.76</v>
      </c>
      <c r="I60" s="48">
        <f t="shared" si="1"/>
        <v>103.68717948717949</v>
      </c>
      <c r="J60" s="302" t="e">
        <f t="shared" si="2"/>
        <v>#DIV/0!</v>
      </c>
    </row>
    <row r="61" spans="1:10" ht="18.600000000000001" customHeight="1" x14ac:dyDescent="0.25">
      <c r="A61" s="151">
        <v>3238</v>
      </c>
      <c r="B61" s="152"/>
      <c r="C61" s="153"/>
      <c r="D61" s="81" t="s">
        <v>183</v>
      </c>
      <c r="E61" s="247">
        <v>490</v>
      </c>
      <c r="F61" s="247"/>
      <c r="G61" s="279"/>
      <c r="H61" s="247">
        <v>491.97</v>
      </c>
      <c r="I61" s="48">
        <f t="shared" si="1"/>
        <v>100.40204081632653</v>
      </c>
      <c r="J61" s="302" t="e">
        <f t="shared" si="2"/>
        <v>#DIV/0!</v>
      </c>
    </row>
    <row r="62" spans="1:10" ht="18.600000000000001" customHeight="1" x14ac:dyDescent="0.25">
      <c r="A62" s="151">
        <v>3239</v>
      </c>
      <c r="B62" s="152"/>
      <c r="C62" s="153"/>
      <c r="D62" s="81" t="s">
        <v>184</v>
      </c>
      <c r="E62" s="247">
        <v>1046</v>
      </c>
      <c r="F62" s="247"/>
      <c r="G62" s="279"/>
      <c r="H62" s="247">
        <v>1066.92</v>
      </c>
      <c r="I62" s="48">
        <f t="shared" si="1"/>
        <v>102</v>
      </c>
      <c r="J62" s="302" t="e">
        <f t="shared" si="2"/>
        <v>#DIV/0!</v>
      </c>
    </row>
    <row r="63" spans="1:10" ht="26.45" customHeight="1" x14ac:dyDescent="0.25">
      <c r="A63" s="171">
        <v>329</v>
      </c>
      <c r="B63" s="172"/>
      <c r="C63" s="173"/>
      <c r="D63" s="174" t="s">
        <v>185</v>
      </c>
      <c r="E63" s="374">
        <f>SUM(E64:E68)</f>
        <v>0</v>
      </c>
      <c r="F63" s="374"/>
      <c r="G63" s="286">
        <f t="shared" ref="G63:H63" si="19">SUM(G64:G68)</f>
        <v>0</v>
      </c>
      <c r="H63" s="374">
        <f t="shared" si="19"/>
        <v>0</v>
      </c>
      <c r="I63" s="238" t="e">
        <f t="shared" si="1"/>
        <v>#DIV/0!</v>
      </c>
      <c r="J63" s="302" t="e">
        <f t="shared" si="2"/>
        <v>#DIV/0!</v>
      </c>
    </row>
    <row r="64" spans="1:10" ht="16.899999999999999" customHeight="1" x14ac:dyDescent="0.25">
      <c r="A64" s="168">
        <v>3292</v>
      </c>
      <c r="B64" s="169"/>
      <c r="C64" s="170"/>
      <c r="D64" s="21" t="s">
        <v>187</v>
      </c>
      <c r="E64" s="375"/>
      <c r="F64" s="375"/>
      <c r="G64" s="287"/>
      <c r="H64" s="375"/>
      <c r="I64" s="48" t="e">
        <f t="shared" si="1"/>
        <v>#DIV/0!</v>
      </c>
      <c r="J64" s="302" t="e">
        <f t="shared" si="2"/>
        <v>#DIV/0!</v>
      </c>
    </row>
    <row r="65" spans="1:10" ht="15" customHeight="1" x14ac:dyDescent="0.25">
      <c r="A65" s="168">
        <v>3294</v>
      </c>
      <c r="B65" s="169"/>
      <c r="C65" s="170"/>
      <c r="D65" s="21" t="s">
        <v>228</v>
      </c>
      <c r="E65" s="375"/>
      <c r="F65" s="375"/>
      <c r="G65" s="287"/>
      <c r="H65" s="375"/>
      <c r="I65" s="48" t="e">
        <f t="shared" si="1"/>
        <v>#DIV/0!</v>
      </c>
      <c r="J65" s="302" t="e">
        <f t="shared" si="2"/>
        <v>#DIV/0!</v>
      </c>
    </row>
    <row r="66" spans="1:10" ht="16.149999999999999" customHeight="1" x14ac:dyDescent="0.25">
      <c r="A66" s="168">
        <v>3295</v>
      </c>
      <c r="B66" s="169"/>
      <c r="C66" s="170"/>
      <c r="D66" s="21" t="s">
        <v>190</v>
      </c>
      <c r="E66" s="375"/>
      <c r="F66" s="375"/>
      <c r="G66" s="287"/>
      <c r="H66" s="375"/>
      <c r="I66" s="48" t="e">
        <f t="shared" si="1"/>
        <v>#DIV/0!</v>
      </c>
      <c r="J66" s="302" t="e">
        <f t="shared" si="2"/>
        <v>#DIV/0!</v>
      </c>
    </row>
    <row r="67" spans="1:10" ht="16.149999999999999" customHeight="1" x14ac:dyDescent="0.25">
      <c r="A67" s="168">
        <v>3296</v>
      </c>
      <c r="B67" s="169"/>
      <c r="C67" s="170"/>
      <c r="D67" s="21" t="s">
        <v>191</v>
      </c>
      <c r="E67" s="375"/>
      <c r="F67" s="375"/>
      <c r="G67" s="287"/>
      <c r="H67" s="375"/>
      <c r="I67" s="48" t="e">
        <f t="shared" si="1"/>
        <v>#DIV/0!</v>
      </c>
      <c r="J67" s="302" t="e">
        <f t="shared" si="2"/>
        <v>#DIV/0!</v>
      </c>
    </row>
    <row r="68" spans="1:10" ht="28.15" customHeight="1" x14ac:dyDescent="0.25">
      <c r="A68" s="168">
        <v>3299</v>
      </c>
      <c r="B68" s="169"/>
      <c r="C68" s="170"/>
      <c r="D68" s="21" t="s">
        <v>185</v>
      </c>
      <c r="E68" s="375"/>
      <c r="F68" s="375"/>
      <c r="G68" s="287"/>
      <c r="H68" s="375"/>
      <c r="I68" s="48" t="e">
        <f t="shared" si="1"/>
        <v>#DIV/0!</v>
      </c>
      <c r="J68" s="302" t="e">
        <f t="shared" si="2"/>
        <v>#DIV/0!</v>
      </c>
    </row>
    <row r="69" spans="1:10" ht="18.600000000000001" customHeight="1" x14ac:dyDescent="0.25">
      <c r="A69" s="132">
        <v>34</v>
      </c>
      <c r="B69" s="133"/>
      <c r="C69" s="134"/>
      <c r="D69" s="109" t="s">
        <v>70</v>
      </c>
      <c r="E69" s="245">
        <f>SUM(E70)</f>
        <v>0</v>
      </c>
      <c r="F69" s="245">
        <f t="shared" ref="F69:H69" si="20">SUM(F70)</f>
        <v>0</v>
      </c>
      <c r="G69" s="285">
        <f t="shared" si="20"/>
        <v>0</v>
      </c>
      <c r="H69" s="245">
        <f t="shared" si="20"/>
        <v>0</v>
      </c>
      <c r="I69" s="234" t="e">
        <f t="shared" si="1"/>
        <v>#DIV/0!</v>
      </c>
      <c r="J69" s="322" t="e">
        <f t="shared" si="2"/>
        <v>#DIV/0!</v>
      </c>
    </row>
    <row r="70" spans="1:10" ht="18.600000000000001" customHeight="1" x14ac:dyDescent="0.25">
      <c r="A70" s="175">
        <v>343</v>
      </c>
      <c r="B70" s="147"/>
      <c r="C70" s="148"/>
      <c r="D70" s="135" t="s">
        <v>209</v>
      </c>
      <c r="E70" s="246">
        <f>SUM(E71+E72)</f>
        <v>0</v>
      </c>
      <c r="F70" s="246"/>
      <c r="G70" s="278">
        <f t="shared" ref="G70:H70" si="21">SUM(G71+G72)</f>
        <v>0</v>
      </c>
      <c r="H70" s="246">
        <f t="shared" si="21"/>
        <v>0</v>
      </c>
      <c r="I70" s="238" t="e">
        <f t="shared" si="1"/>
        <v>#DIV/0!</v>
      </c>
      <c r="J70" s="302" t="e">
        <f t="shared" si="2"/>
        <v>#DIV/0!</v>
      </c>
    </row>
    <row r="71" spans="1:10" ht="27.6" customHeight="1" x14ac:dyDescent="0.25">
      <c r="A71" s="176">
        <v>3431</v>
      </c>
      <c r="B71" s="177"/>
      <c r="C71" s="178"/>
      <c r="D71" s="136" t="s">
        <v>192</v>
      </c>
      <c r="E71" s="247"/>
      <c r="F71" s="247"/>
      <c r="G71" s="279"/>
      <c r="H71" s="247"/>
      <c r="I71" s="48" t="e">
        <f t="shared" si="1"/>
        <v>#DIV/0!</v>
      </c>
      <c r="J71" s="302" t="e">
        <f t="shared" si="2"/>
        <v>#DIV/0!</v>
      </c>
    </row>
    <row r="72" spans="1:10" ht="18.600000000000001" customHeight="1" x14ac:dyDescent="0.25">
      <c r="A72" s="176">
        <v>3433</v>
      </c>
      <c r="B72" s="177"/>
      <c r="C72" s="178"/>
      <c r="D72" s="136" t="s">
        <v>194</v>
      </c>
      <c r="E72" s="247"/>
      <c r="F72" s="247"/>
      <c r="G72" s="279"/>
      <c r="H72" s="247"/>
      <c r="I72" s="48" t="e">
        <f t="shared" si="1"/>
        <v>#DIV/0!</v>
      </c>
      <c r="J72" s="302" t="e">
        <f t="shared" si="2"/>
        <v>#DIV/0!</v>
      </c>
    </row>
    <row r="73" spans="1:10" ht="18.600000000000001" customHeight="1" x14ac:dyDescent="0.25">
      <c r="A73" s="468" t="s">
        <v>69</v>
      </c>
      <c r="B73" s="468"/>
      <c r="C73" s="468"/>
      <c r="D73" s="311" t="s">
        <v>71</v>
      </c>
      <c r="E73" s="371">
        <f>SUM(E74)</f>
        <v>197685</v>
      </c>
      <c r="F73" s="371">
        <f t="shared" ref="F73:H73" si="22">SUM(F74)</f>
        <v>220100</v>
      </c>
      <c r="G73" s="306">
        <f t="shared" si="22"/>
        <v>0</v>
      </c>
      <c r="H73" s="371">
        <f t="shared" si="22"/>
        <v>220100</v>
      </c>
      <c r="I73" s="129">
        <f t="shared" si="1"/>
        <v>111.33874598477375</v>
      </c>
      <c r="J73" s="297">
        <f t="shared" si="2"/>
        <v>100</v>
      </c>
    </row>
    <row r="74" spans="1:10" ht="18.600000000000001" customHeight="1" x14ac:dyDescent="0.25">
      <c r="A74" s="469">
        <v>3</v>
      </c>
      <c r="B74" s="469"/>
      <c r="C74" s="469"/>
      <c r="D74" s="122" t="s">
        <v>6</v>
      </c>
      <c r="E74" s="372">
        <f>SUM(E75+E104)</f>
        <v>197685</v>
      </c>
      <c r="F74" s="372">
        <f t="shared" ref="F74:H74" si="23">SUM(F75+F104)</f>
        <v>220100</v>
      </c>
      <c r="G74" s="284">
        <f t="shared" si="23"/>
        <v>0</v>
      </c>
      <c r="H74" s="372">
        <f t="shared" si="23"/>
        <v>220100</v>
      </c>
      <c r="I74" s="235">
        <f t="shared" ref="I74:I138" si="24">SUM(H74/E74*100)</f>
        <v>111.33874598477375</v>
      </c>
      <c r="J74" s="323">
        <f t="shared" ref="J74:J137" si="25">SUM(H74/F74*100)</f>
        <v>100</v>
      </c>
    </row>
    <row r="75" spans="1:10" ht="18.600000000000001" customHeight="1" x14ac:dyDescent="0.25">
      <c r="A75" s="470">
        <v>32</v>
      </c>
      <c r="B75" s="470"/>
      <c r="C75" s="470"/>
      <c r="D75" s="120" t="s">
        <v>15</v>
      </c>
      <c r="E75" s="245">
        <f>SUM(E76+E81+E88+E98)</f>
        <v>197118</v>
      </c>
      <c r="F75" s="245">
        <f t="shared" ref="F75:H75" si="26">SUM(F76+F81+F88+F98)</f>
        <v>219472</v>
      </c>
      <c r="G75" s="285">
        <f t="shared" si="26"/>
        <v>0</v>
      </c>
      <c r="H75" s="245">
        <f t="shared" si="26"/>
        <v>219472.33</v>
      </c>
      <c r="I75" s="234">
        <f t="shared" si="24"/>
        <v>111.34058279812092</v>
      </c>
      <c r="J75" s="322">
        <f t="shared" si="25"/>
        <v>100.00015036086607</v>
      </c>
    </row>
    <row r="76" spans="1:10" ht="18.600000000000001" customHeight="1" x14ac:dyDescent="0.25">
      <c r="A76" s="154">
        <v>321</v>
      </c>
      <c r="B76" s="155"/>
      <c r="C76" s="146"/>
      <c r="D76" s="135" t="s">
        <v>164</v>
      </c>
      <c r="E76" s="246">
        <f>SUM(E77:E80)</f>
        <v>645</v>
      </c>
      <c r="F76" s="246">
        <v>654</v>
      </c>
      <c r="G76" s="278">
        <f t="shared" ref="G76:H76" si="27">SUM(G77:G80)</f>
        <v>0</v>
      </c>
      <c r="H76" s="246">
        <f t="shared" si="27"/>
        <v>654</v>
      </c>
      <c r="I76" s="238">
        <f t="shared" si="24"/>
        <v>101.39534883720931</v>
      </c>
      <c r="J76" s="302">
        <f t="shared" si="25"/>
        <v>100</v>
      </c>
    </row>
    <row r="77" spans="1:10" ht="18.600000000000001" customHeight="1" x14ac:dyDescent="0.25">
      <c r="A77" s="151">
        <v>3211</v>
      </c>
      <c r="B77" s="152"/>
      <c r="C77" s="153"/>
      <c r="D77" s="136" t="s">
        <v>165</v>
      </c>
      <c r="E77" s="247">
        <v>645</v>
      </c>
      <c r="F77" s="247"/>
      <c r="G77" s="279"/>
      <c r="H77" s="247">
        <v>654</v>
      </c>
      <c r="I77" s="48">
        <f t="shared" si="24"/>
        <v>101.39534883720931</v>
      </c>
      <c r="J77" s="302" t="e">
        <f t="shared" si="25"/>
        <v>#DIV/0!</v>
      </c>
    </row>
    <row r="78" spans="1:10" ht="25.15" customHeight="1" x14ac:dyDescent="0.25">
      <c r="A78" s="151">
        <v>3212</v>
      </c>
      <c r="B78" s="152"/>
      <c r="C78" s="153"/>
      <c r="D78" s="136" t="s">
        <v>217</v>
      </c>
      <c r="E78" s="247"/>
      <c r="F78" s="247"/>
      <c r="G78" s="279"/>
      <c r="H78" s="247"/>
      <c r="I78" s="48" t="e">
        <f t="shared" si="24"/>
        <v>#DIV/0!</v>
      </c>
      <c r="J78" s="302" t="e">
        <f t="shared" si="25"/>
        <v>#DIV/0!</v>
      </c>
    </row>
    <row r="79" spans="1:10" ht="18.600000000000001" customHeight="1" x14ac:dyDescent="0.25">
      <c r="A79" s="151">
        <v>3213</v>
      </c>
      <c r="B79" s="152"/>
      <c r="C79" s="153"/>
      <c r="D79" s="136" t="s">
        <v>218</v>
      </c>
      <c r="E79" s="247"/>
      <c r="F79" s="247"/>
      <c r="G79" s="279"/>
      <c r="H79" s="247"/>
      <c r="I79" s="48" t="e">
        <f t="shared" si="24"/>
        <v>#DIV/0!</v>
      </c>
      <c r="J79" s="302" t="e">
        <f t="shared" si="25"/>
        <v>#DIV/0!</v>
      </c>
    </row>
    <row r="80" spans="1:10" ht="26.45" customHeight="1" x14ac:dyDescent="0.25">
      <c r="A80" s="151">
        <v>3214</v>
      </c>
      <c r="B80" s="152"/>
      <c r="C80" s="153"/>
      <c r="D80" s="136" t="s">
        <v>219</v>
      </c>
      <c r="E80" s="247"/>
      <c r="F80" s="247"/>
      <c r="G80" s="279"/>
      <c r="H80" s="247"/>
      <c r="I80" s="48" t="e">
        <f t="shared" si="24"/>
        <v>#DIV/0!</v>
      </c>
      <c r="J80" s="302" t="e">
        <f t="shared" si="25"/>
        <v>#DIV/0!</v>
      </c>
    </row>
    <row r="81" spans="1:10" ht="38.25" customHeight="1" x14ac:dyDescent="0.25">
      <c r="A81" s="154">
        <v>322</v>
      </c>
      <c r="B81" s="155"/>
      <c r="C81" s="146"/>
      <c r="D81" s="135" t="s">
        <v>220</v>
      </c>
      <c r="E81" s="246">
        <f>SUM(E82:E87)</f>
        <v>51913</v>
      </c>
      <c r="F81" s="246">
        <v>53519</v>
      </c>
      <c r="G81" s="278">
        <f t="shared" ref="G81:H81" si="28">SUM(G82:G87)</f>
        <v>0</v>
      </c>
      <c r="H81" s="246">
        <f t="shared" si="28"/>
        <v>54003</v>
      </c>
      <c r="I81" s="238">
        <f t="shared" si="24"/>
        <v>104.02596652090999</v>
      </c>
      <c r="J81" s="302">
        <f t="shared" si="25"/>
        <v>100.90435172555541</v>
      </c>
    </row>
    <row r="82" spans="1:10" ht="19.899999999999999" customHeight="1" x14ac:dyDescent="0.25">
      <c r="A82" s="151">
        <v>3221</v>
      </c>
      <c r="B82" s="152"/>
      <c r="C82" s="153"/>
      <c r="D82" s="136" t="s">
        <v>221</v>
      </c>
      <c r="E82" s="247">
        <v>13747</v>
      </c>
      <c r="F82" s="247"/>
      <c r="G82" s="279"/>
      <c r="H82" s="247">
        <v>14747.48</v>
      </c>
      <c r="I82" s="48">
        <f t="shared" si="24"/>
        <v>107.27780606677821</v>
      </c>
      <c r="J82" s="302" t="e">
        <f t="shared" si="25"/>
        <v>#DIV/0!</v>
      </c>
    </row>
    <row r="83" spans="1:10" x14ac:dyDescent="0.25">
      <c r="A83" s="151">
        <v>3222</v>
      </c>
      <c r="B83" s="152"/>
      <c r="C83" s="153"/>
      <c r="D83" s="136" t="s">
        <v>170</v>
      </c>
      <c r="E83" s="247"/>
      <c r="F83" s="247"/>
      <c r="G83" s="279"/>
      <c r="H83" s="247"/>
      <c r="I83" s="48" t="e">
        <f t="shared" si="24"/>
        <v>#DIV/0!</v>
      </c>
      <c r="J83" s="302" t="e">
        <f t="shared" si="25"/>
        <v>#DIV/0!</v>
      </c>
    </row>
    <row r="84" spans="1:10" ht="33" customHeight="1" x14ac:dyDescent="0.25">
      <c r="A84" s="151">
        <v>3223</v>
      </c>
      <c r="B84" s="152"/>
      <c r="C84" s="153"/>
      <c r="D84" s="136" t="s">
        <v>171</v>
      </c>
      <c r="E84" s="247">
        <v>35380</v>
      </c>
      <c r="F84" s="247"/>
      <c r="G84" s="279"/>
      <c r="H84" s="247">
        <v>36380.5</v>
      </c>
      <c r="I84" s="48">
        <f t="shared" si="24"/>
        <v>102.82786885245902</v>
      </c>
      <c r="J84" s="302" t="e">
        <f t="shared" si="25"/>
        <v>#DIV/0!</v>
      </c>
    </row>
    <row r="85" spans="1:10" ht="33" customHeight="1" x14ac:dyDescent="0.25">
      <c r="A85" s="151">
        <v>3224</v>
      </c>
      <c r="B85" s="152"/>
      <c r="C85" s="153"/>
      <c r="D85" s="136" t="s">
        <v>172</v>
      </c>
      <c r="E85" s="247">
        <v>1541</v>
      </c>
      <c r="F85" s="247"/>
      <c r="G85" s="279"/>
      <c r="H85" s="247">
        <v>1561.48</v>
      </c>
      <c r="I85" s="48">
        <f t="shared" si="24"/>
        <v>101.32900713822193</v>
      </c>
      <c r="J85" s="302" t="e">
        <f t="shared" si="25"/>
        <v>#DIV/0!</v>
      </c>
    </row>
    <row r="86" spans="1:10" ht="14.45" customHeight="1" x14ac:dyDescent="0.25">
      <c r="A86" s="151">
        <v>3225</v>
      </c>
      <c r="B86" s="152"/>
      <c r="C86" s="153"/>
      <c r="D86" s="136" t="s">
        <v>222</v>
      </c>
      <c r="E86" s="247"/>
      <c r="F86" s="247"/>
      <c r="G86" s="279"/>
      <c r="H86" s="247"/>
      <c r="I86" s="48" t="e">
        <f t="shared" si="24"/>
        <v>#DIV/0!</v>
      </c>
      <c r="J86" s="302" t="e">
        <f t="shared" si="25"/>
        <v>#DIV/0!</v>
      </c>
    </row>
    <row r="87" spans="1:10" ht="26.45" customHeight="1" x14ac:dyDescent="0.25">
      <c r="A87" s="151">
        <v>3227</v>
      </c>
      <c r="B87" s="152"/>
      <c r="C87" s="153"/>
      <c r="D87" s="136" t="s">
        <v>174</v>
      </c>
      <c r="E87" s="247">
        <v>1245</v>
      </c>
      <c r="F87" s="247"/>
      <c r="G87" s="279"/>
      <c r="H87" s="247">
        <v>1313.54</v>
      </c>
      <c r="I87" s="48">
        <f t="shared" si="24"/>
        <v>105.50522088353414</v>
      </c>
      <c r="J87" s="302" t="e">
        <f t="shared" si="25"/>
        <v>#DIV/0!</v>
      </c>
    </row>
    <row r="88" spans="1:10" ht="14.45" customHeight="1" x14ac:dyDescent="0.25">
      <c r="A88" s="167">
        <v>323</v>
      </c>
      <c r="B88" s="138"/>
      <c r="C88" s="139"/>
      <c r="D88" s="135" t="s">
        <v>175</v>
      </c>
      <c r="E88" s="246">
        <f>SUM(E89:E97)</f>
        <v>144560</v>
      </c>
      <c r="F88" s="246">
        <v>165299</v>
      </c>
      <c r="G88" s="278">
        <f t="shared" ref="G88" si="29">SUM(G89:G97)</f>
        <v>0</v>
      </c>
      <c r="H88" s="246">
        <f>SUM(H89+H90+H91+H92+H93+H94+H95+H96+H97)</f>
        <v>164815.32999999999</v>
      </c>
      <c r="I88" s="238">
        <f t="shared" si="24"/>
        <v>114.01171140011068</v>
      </c>
      <c r="J88" s="302">
        <f t="shared" si="25"/>
        <v>99.707396898952794</v>
      </c>
    </row>
    <row r="89" spans="1:10" ht="23.45" customHeight="1" x14ac:dyDescent="0.25">
      <c r="A89" s="165">
        <v>3231</v>
      </c>
      <c r="B89" s="137"/>
      <c r="C89" s="166"/>
      <c r="D89" s="164" t="s">
        <v>224</v>
      </c>
      <c r="E89" s="247">
        <v>126413</v>
      </c>
      <c r="F89" s="247"/>
      <c r="G89" s="279"/>
      <c r="H89" s="247">
        <v>138413.09</v>
      </c>
      <c r="I89" s="48">
        <f t="shared" si="24"/>
        <v>109.4927657756718</v>
      </c>
      <c r="J89" s="302" t="e">
        <f t="shared" si="25"/>
        <v>#DIV/0!</v>
      </c>
    </row>
    <row r="90" spans="1:10" ht="24" customHeight="1" x14ac:dyDescent="0.25">
      <c r="A90" s="151">
        <v>3232</v>
      </c>
      <c r="B90" s="152"/>
      <c r="C90" s="153"/>
      <c r="D90" s="136" t="s">
        <v>177</v>
      </c>
      <c r="E90" s="247">
        <v>4019</v>
      </c>
      <c r="F90" s="247"/>
      <c r="G90" s="279"/>
      <c r="H90" s="247">
        <v>4091.07</v>
      </c>
      <c r="I90" s="48">
        <f t="shared" si="24"/>
        <v>101.79323214730032</v>
      </c>
      <c r="J90" s="302" t="e">
        <f t="shared" si="25"/>
        <v>#DIV/0!</v>
      </c>
    </row>
    <row r="91" spans="1:10" x14ac:dyDescent="0.25">
      <c r="A91" s="151">
        <v>3233</v>
      </c>
      <c r="B91" s="152"/>
      <c r="C91" s="153"/>
      <c r="D91" s="136" t="s">
        <v>225</v>
      </c>
      <c r="E91" s="247"/>
      <c r="F91" s="247"/>
      <c r="G91" s="279"/>
      <c r="H91" s="247"/>
      <c r="I91" s="48" t="e">
        <f t="shared" si="24"/>
        <v>#DIV/0!</v>
      </c>
      <c r="J91" s="302" t="e">
        <f t="shared" si="25"/>
        <v>#DIV/0!</v>
      </c>
    </row>
    <row r="92" spans="1:10" ht="32.450000000000003" customHeight="1" x14ac:dyDescent="0.25">
      <c r="A92" s="151">
        <v>3234</v>
      </c>
      <c r="B92" s="152"/>
      <c r="C92" s="153"/>
      <c r="D92" s="136" t="s">
        <v>179</v>
      </c>
      <c r="E92" s="247">
        <v>3892</v>
      </c>
      <c r="F92" s="247"/>
      <c r="G92" s="279"/>
      <c r="H92" s="247">
        <v>4222.8100000000004</v>
      </c>
      <c r="I92" s="48">
        <f t="shared" si="24"/>
        <v>108.49974306269272</v>
      </c>
      <c r="J92" s="302" t="e">
        <f t="shared" si="25"/>
        <v>#DIV/0!</v>
      </c>
    </row>
    <row r="93" spans="1:10" ht="32.450000000000003" customHeight="1" x14ac:dyDescent="0.25">
      <c r="A93" s="151">
        <v>3235</v>
      </c>
      <c r="B93" s="152"/>
      <c r="C93" s="153"/>
      <c r="D93" s="136" t="s">
        <v>180</v>
      </c>
      <c r="E93" s="247"/>
      <c r="F93" s="247"/>
      <c r="G93" s="279"/>
      <c r="H93" s="247"/>
      <c r="I93" s="48" t="e">
        <f t="shared" si="24"/>
        <v>#DIV/0!</v>
      </c>
      <c r="J93" s="302" t="e">
        <f t="shared" si="25"/>
        <v>#DIV/0!</v>
      </c>
    </row>
    <row r="94" spans="1:10" ht="26.45" customHeight="1" x14ac:dyDescent="0.25">
      <c r="A94" s="151">
        <v>3236</v>
      </c>
      <c r="B94" s="152"/>
      <c r="C94" s="153"/>
      <c r="D94" s="81" t="s">
        <v>226</v>
      </c>
      <c r="E94" s="247"/>
      <c r="F94" s="247"/>
      <c r="G94" s="279"/>
      <c r="H94" s="247">
        <v>7640</v>
      </c>
      <c r="I94" s="48" t="e">
        <f t="shared" si="24"/>
        <v>#DIV/0!</v>
      </c>
      <c r="J94" s="302" t="e">
        <f t="shared" si="25"/>
        <v>#DIV/0!</v>
      </c>
    </row>
    <row r="95" spans="1:10" ht="14.45" customHeight="1" x14ac:dyDescent="0.25">
      <c r="A95" s="151">
        <v>3237</v>
      </c>
      <c r="B95" s="152"/>
      <c r="C95" s="153"/>
      <c r="D95" s="81" t="s">
        <v>227</v>
      </c>
      <c r="E95" s="247">
        <v>3168</v>
      </c>
      <c r="F95" s="247"/>
      <c r="G95" s="279"/>
      <c r="H95" s="247">
        <v>3186</v>
      </c>
      <c r="I95" s="48">
        <f t="shared" si="24"/>
        <v>100.56818181818181</v>
      </c>
      <c r="J95" s="302" t="e">
        <f t="shared" si="25"/>
        <v>#DIV/0!</v>
      </c>
    </row>
    <row r="96" spans="1:10" ht="14.45" customHeight="1" x14ac:dyDescent="0.25">
      <c r="A96" s="151">
        <v>3238</v>
      </c>
      <c r="B96" s="152"/>
      <c r="C96" s="153"/>
      <c r="D96" s="81" t="s">
        <v>183</v>
      </c>
      <c r="E96" s="247">
        <v>3253</v>
      </c>
      <c r="F96" s="247"/>
      <c r="G96" s="279"/>
      <c r="H96" s="247">
        <v>3352.33</v>
      </c>
      <c r="I96" s="48">
        <f t="shared" si="24"/>
        <v>103.05348908699661</v>
      </c>
      <c r="J96" s="302" t="e">
        <f t="shared" si="25"/>
        <v>#DIV/0!</v>
      </c>
    </row>
    <row r="97" spans="1:11" ht="14.45" customHeight="1" x14ac:dyDescent="0.25">
      <c r="A97" s="151">
        <v>3239</v>
      </c>
      <c r="B97" s="152"/>
      <c r="C97" s="153"/>
      <c r="D97" s="81" t="s">
        <v>184</v>
      </c>
      <c r="E97" s="247">
        <v>3815</v>
      </c>
      <c r="F97" s="247"/>
      <c r="G97" s="279"/>
      <c r="H97" s="247">
        <v>3910.03</v>
      </c>
      <c r="I97" s="48">
        <f t="shared" si="24"/>
        <v>102.49095674967235</v>
      </c>
      <c r="J97" s="302" t="e">
        <f t="shared" si="25"/>
        <v>#DIV/0!</v>
      </c>
    </row>
    <row r="98" spans="1:11" ht="25.5" x14ac:dyDescent="0.25">
      <c r="A98" s="171">
        <v>329</v>
      </c>
      <c r="B98" s="172"/>
      <c r="C98" s="173"/>
      <c r="D98" s="174" t="s">
        <v>185</v>
      </c>
      <c r="E98" s="374">
        <f>SUM(E99:E103)</f>
        <v>0</v>
      </c>
      <c r="F98" s="374"/>
      <c r="G98" s="286">
        <f t="shared" ref="G98:H98" si="30">SUM(G99:G103)</f>
        <v>0</v>
      </c>
      <c r="H98" s="374">
        <f t="shared" si="30"/>
        <v>0</v>
      </c>
      <c r="I98" s="238" t="e">
        <f t="shared" si="24"/>
        <v>#DIV/0!</v>
      </c>
      <c r="J98" s="302" t="e">
        <f t="shared" si="25"/>
        <v>#DIV/0!</v>
      </c>
    </row>
    <row r="99" spans="1:11" ht="14.45" customHeight="1" x14ac:dyDescent="0.25">
      <c r="A99" s="168">
        <v>3292</v>
      </c>
      <c r="B99" s="169"/>
      <c r="C99" s="170"/>
      <c r="D99" s="21" t="s">
        <v>187</v>
      </c>
      <c r="E99" s="375"/>
      <c r="F99" s="375"/>
      <c r="G99" s="287"/>
      <c r="H99" s="375"/>
      <c r="I99" s="48" t="e">
        <f t="shared" si="24"/>
        <v>#DIV/0!</v>
      </c>
      <c r="J99" s="302" t="e">
        <f t="shared" si="25"/>
        <v>#DIV/0!</v>
      </c>
    </row>
    <row r="100" spans="1:11" ht="21.6" customHeight="1" x14ac:dyDescent="0.25">
      <c r="A100" s="168">
        <v>3294</v>
      </c>
      <c r="B100" s="169"/>
      <c r="C100" s="170"/>
      <c r="D100" s="21" t="s">
        <v>228</v>
      </c>
      <c r="E100" s="375"/>
      <c r="F100" s="375"/>
      <c r="G100" s="287"/>
      <c r="H100" s="375"/>
      <c r="I100" s="48" t="e">
        <f t="shared" si="24"/>
        <v>#DIV/0!</v>
      </c>
      <c r="J100" s="302" t="e">
        <f t="shared" si="25"/>
        <v>#DIV/0!</v>
      </c>
    </row>
    <row r="101" spans="1:11" ht="18.600000000000001" customHeight="1" x14ac:dyDescent="0.25">
      <c r="A101" s="168">
        <v>3295</v>
      </c>
      <c r="B101" s="169"/>
      <c r="C101" s="170"/>
      <c r="D101" s="21" t="s">
        <v>190</v>
      </c>
      <c r="E101" s="375"/>
      <c r="F101" s="375"/>
      <c r="G101" s="287"/>
      <c r="H101" s="375"/>
      <c r="I101" s="48" t="e">
        <f t="shared" si="24"/>
        <v>#DIV/0!</v>
      </c>
      <c r="J101" s="302" t="e">
        <f t="shared" si="25"/>
        <v>#DIV/0!</v>
      </c>
    </row>
    <row r="102" spans="1:11" x14ac:dyDescent="0.25">
      <c r="A102" s="168">
        <v>3296</v>
      </c>
      <c r="B102" s="169"/>
      <c r="C102" s="170"/>
      <c r="D102" s="21" t="s">
        <v>191</v>
      </c>
      <c r="E102" s="375"/>
      <c r="F102" s="375"/>
      <c r="G102" s="287"/>
      <c r="H102" s="375"/>
      <c r="I102" s="48" t="e">
        <f t="shared" si="24"/>
        <v>#DIV/0!</v>
      </c>
      <c r="J102" s="302" t="e">
        <f t="shared" si="25"/>
        <v>#DIV/0!</v>
      </c>
    </row>
    <row r="103" spans="1:11" ht="27.6" customHeight="1" x14ac:dyDescent="0.25">
      <c r="A103" s="168">
        <v>3299</v>
      </c>
      <c r="B103" s="169"/>
      <c r="C103" s="170"/>
      <c r="D103" s="21" t="s">
        <v>185</v>
      </c>
      <c r="E103" s="375"/>
      <c r="F103" s="375"/>
      <c r="G103" s="287"/>
      <c r="H103" s="375"/>
      <c r="I103" s="48" t="e">
        <f t="shared" si="24"/>
        <v>#DIV/0!</v>
      </c>
      <c r="J103" s="302" t="e">
        <f t="shared" si="25"/>
        <v>#DIV/0!</v>
      </c>
      <c r="K103" s="56"/>
    </row>
    <row r="104" spans="1:11" ht="14.45" customHeight="1" x14ac:dyDescent="0.25">
      <c r="A104" s="132">
        <v>34</v>
      </c>
      <c r="B104" s="133"/>
      <c r="C104" s="134"/>
      <c r="D104" s="109" t="s">
        <v>70</v>
      </c>
      <c r="E104" s="245">
        <f>SUM(E105)</f>
        <v>567</v>
      </c>
      <c r="F104" s="245">
        <f t="shared" ref="F104:H104" si="31">SUM(F105)</f>
        <v>628</v>
      </c>
      <c r="G104" s="285">
        <f t="shared" si="31"/>
        <v>0</v>
      </c>
      <c r="H104" s="245">
        <f t="shared" si="31"/>
        <v>627.66999999999996</v>
      </c>
      <c r="I104" s="234">
        <f t="shared" si="24"/>
        <v>110.70017636684301</v>
      </c>
      <c r="J104" s="322">
        <f t="shared" si="25"/>
        <v>99.947452229299358</v>
      </c>
    </row>
    <row r="105" spans="1:11" ht="26.45" customHeight="1" x14ac:dyDescent="0.25">
      <c r="A105" s="175">
        <v>343</v>
      </c>
      <c r="B105" s="147"/>
      <c r="C105" s="148"/>
      <c r="D105" s="135" t="s">
        <v>209</v>
      </c>
      <c r="E105" s="246">
        <f>SUM(E106+E107)</f>
        <v>567</v>
      </c>
      <c r="F105" s="246">
        <v>628</v>
      </c>
      <c r="G105" s="278">
        <f t="shared" ref="G105" si="32">SUM(G106+G107)</f>
        <v>0</v>
      </c>
      <c r="H105" s="246">
        <f>SUM(H106+H107)</f>
        <v>627.66999999999996</v>
      </c>
      <c r="I105" s="238">
        <f t="shared" si="24"/>
        <v>110.70017636684301</v>
      </c>
      <c r="J105" s="302">
        <f t="shared" si="25"/>
        <v>99.947452229299358</v>
      </c>
    </row>
    <row r="106" spans="1:11" ht="30.6" customHeight="1" x14ac:dyDescent="0.25">
      <c r="A106" s="176">
        <v>3431</v>
      </c>
      <c r="B106" s="177"/>
      <c r="C106" s="178"/>
      <c r="D106" s="136" t="s">
        <v>192</v>
      </c>
      <c r="E106" s="247">
        <v>567</v>
      </c>
      <c r="F106" s="247"/>
      <c r="G106" s="279"/>
      <c r="H106" s="247">
        <v>627.66999999999996</v>
      </c>
      <c r="I106" s="48">
        <f t="shared" si="24"/>
        <v>110.70017636684301</v>
      </c>
      <c r="J106" s="302" t="e">
        <f t="shared" si="25"/>
        <v>#DIV/0!</v>
      </c>
    </row>
    <row r="107" spans="1:11" ht="31.9" customHeight="1" x14ac:dyDescent="0.25">
      <c r="A107" s="176">
        <v>3433</v>
      </c>
      <c r="B107" s="177"/>
      <c r="C107" s="178"/>
      <c r="D107" s="136" t="s">
        <v>194</v>
      </c>
      <c r="E107" s="247"/>
      <c r="F107" s="247"/>
      <c r="G107" s="279"/>
      <c r="H107" s="247"/>
      <c r="I107" s="48" t="e">
        <f t="shared" si="24"/>
        <v>#DIV/0!</v>
      </c>
      <c r="J107" s="302" t="e">
        <f t="shared" si="25"/>
        <v>#DIV/0!</v>
      </c>
    </row>
    <row r="108" spans="1:11" ht="31.9" customHeight="1" x14ac:dyDescent="0.25">
      <c r="A108" s="468" t="s">
        <v>72</v>
      </c>
      <c r="B108" s="468"/>
      <c r="C108" s="468"/>
      <c r="D108" s="311" t="s">
        <v>92</v>
      </c>
      <c r="E108" s="371">
        <f>SUM(E109+E135)</f>
        <v>1538238.88</v>
      </c>
      <c r="F108" s="371">
        <f>SUM(F109+F135)</f>
        <v>1660708</v>
      </c>
      <c r="G108" s="306">
        <f>SUM(G109+G135)</f>
        <v>0</v>
      </c>
      <c r="H108" s="371">
        <f>SUM(H109+H135)</f>
        <v>1899932.41</v>
      </c>
      <c r="I108" s="129">
        <f t="shared" si="24"/>
        <v>123.51348250929661</v>
      </c>
      <c r="J108" s="297">
        <f t="shared" si="25"/>
        <v>114.40496523169637</v>
      </c>
    </row>
    <row r="109" spans="1:11" ht="18.600000000000001" customHeight="1" x14ac:dyDescent="0.25">
      <c r="A109" s="471">
        <v>3</v>
      </c>
      <c r="B109" s="471"/>
      <c r="C109" s="471"/>
      <c r="D109" s="122" t="s">
        <v>6</v>
      </c>
      <c r="E109" s="372">
        <f>SUM(E110+E119+E132)</f>
        <v>1538238.88</v>
      </c>
      <c r="F109" s="372">
        <f>SUM(F110+F119+F133)</f>
        <v>1660708</v>
      </c>
      <c r="G109" s="284">
        <f>SUM(G110+G119+G132)</f>
        <v>0</v>
      </c>
      <c r="H109" s="372">
        <f>SUM(H110+H119+H132)</f>
        <v>1899932.41</v>
      </c>
      <c r="I109" s="235">
        <f t="shared" si="24"/>
        <v>123.51348250929661</v>
      </c>
      <c r="J109" s="323">
        <f t="shared" si="25"/>
        <v>114.40496523169637</v>
      </c>
    </row>
    <row r="110" spans="1:11" ht="18.600000000000001" customHeight="1" x14ac:dyDescent="0.25">
      <c r="A110" s="472">
        <v>31</v>
      </c>
      <c r="B110" s="473"/>
      <c r="C110" s="474"/>
      <c r="D110" s="109" t="s">
        <v>7</v>
      </c>
      <c r="E110" s="245">
        <f>SUM(E111+E115+E117)</f>
        <v>1489104.88</v>
      </c>
      <c r="F110" s="245">
        <f>SUM(F111+F115+F117)</f>
        <v>1609684</v>
      </c>
      <c r="G110" s="285">
        <f>SUM(G111+G115+G117)</f>
        <v>0</v>
      </c>
      <c r="H110" s="245">
        <f>SUM(H111+H115+H117)</f>
        <v>1846662.65</v>
      </c>
      <c r="I110" s="234">
        <f t="shared" si="24"/>
        <v>124.01159077525823</v>
      </c>
      <c r="J110" s="322">
        <f t="shared" si="25"/>
        <v>114.72206035470316</v>
      </c>
    </row>
    <row r="111" spans="1:11" ht="18.600000000000001" customHeight="1" x14ac:dyDescent="0.25">
      <c r="A111" s="143">
        <v>311</v>
      </c>
      <c r="B111" s="144"/>
      <c r="C111" s="135"/>
      <c r="D111" s="135" t="s">
        <v>214</v>
      </c>
      <c r="E111" s="246">
        <f>SUM(E112:E114)</f>
        <v>1207319.8799999999</v>
      </c>
      <c r="F111" s="246">
        <v>1319184</v>
      </c>
      <c r="G111" s="278">
        <f t="shared" ref="G111" si="33">SUM(G112:G114)</f>
        <v>0</v>
      </c>
      <c r="H111" s="246">
        <f>SUM(H112+H113+H114)</f>
        <v>1555904.14</v>
      </c>
      <c r="I111" s="238">
        <f t="shared" si="24"/>
        <v>128.87256855242043</v>
      </c>
      <c r="J111" s="302">
        <f t="shared" si="25"/>
        <v>117.94443686400078</v>
      </c>
    </row>
    <row r="112" spans="1:11" ht="18.600000000000001" customHeight="1" x14ac:dyDescent="0.25">
      <c r="A112" s="145">
        <v>3111</v>
      </c>
      <c r="B112" s="57"/>
      <c r="C112" s="136"/>
      <c r="D112" s="136" t="s">
        <v>158</v>
      </c>
      <c r="E112" s="247">
        <v>1197145.8799999999</v>
      </c>
      <c r="F112" s="247"/>
      <c r="G112" s="279"/>
      <c r="H112" s="247">
        <v>1545189.19</v>
      </c>
      <c r="I112" s="48">
        <f t="shared" si="24"/>
        <v>129.07275678048526</v>
      </c>
      <c r="J112" s="302" t="e">
        <f t="shared" si="25"/>
        <v>#DIV/0!</v>
      </c>
    </row>
    <row r="113" spans="1:10" ht="18.600000000000001" customHeight="1" x14ac:dyDescent="0.25">
      <c r="A113" s="145">
        <v>3113</v>
      </c>
      <c r="B113" s="57"/>
      <c r="C113" s="136"/>
      <c r="D113" s="136" t="s">
        <v>159</v>
      </c>
      <c r="E113" s="247">
        <v>10174</v>
      </c>
      <c r="F113" s="247"/>
      <c r="G113" s="279"/>
      <c r="H113" s="247">
        <v>10714.95</v>
      </c>
      <c r="I113" s="48">
        <f t="shared" si="24"/>
        <v>105.3169844702182</v>
      </c>
      <c r="J113" s="302" t="e">
        <f t="shared" si="25"/>
        <v>#DIV/0!</v>
      </c>
    </row>
    <row r="114" spans="1:10" ht="18.600000000000001" customHeight="1" x14ac:dyDescent="0.25">
      <c r="A114" s="145">
        <v>3114</v>
      </c>
      <c r="B114" s="57"/>
      <c r="C114" s="136"/>
      <c r="D114" s="136" t="s">
        <v>212</v>
      </c>
      <c r="E114" s="247"/>
      <c r="F114" s="247"/>
      <c r="G114" s="279"/>
      <c r="H114" s="247"/>
      <c r="I114" s="48" t="e">
        <f t="shared" si="24"/>
        <v>#DIV/0!</v>
      </c>
      <c r="J114" s="302" t="e">
        <f t="shared" si="25"/>
        <v>#DIV/0!</v>
      </c>
    </row>
    <row r="115" spans="1:10" ht="18.600000000000001" customHeight="1" x14ac:dyDescent="0.25">
      <c r="A115" s="143">
        <v>312</v>
      </c>
      <c r="B115" s="144"/>
      <c r="C115" s="135"/>
      <c r="D115" s="135" t="s">
        <v>160</v>
      </c>
      <c r="E115" s="246">
        <f>SUM(E116)</f>
        <v>58500</v>
      </c>
      <c r="F115" s="246">
        <v>52500</v>
      </c>
      <c r="G115" s="278">
        <f t="shared" ref="G115:H115" si="34">SUM(G116)</f>
        <v>0</v>
      </c>
      <c r="H115" s="246">
        <f t="shared" si="34"/>
        <v>58500</v>
      </c>
      <c r="I115" s="238">
        <f t="shared" si="24"/>
        <v>100</v>
      </c>
      <c r="J115" s="302">
        <f t="shared" si="25"/>
        <v>111.42857142857143</v>
      </c>
    </row>
    <row r="116" spans="1:10" ht="18.600000000000001" customHeight="1" x14ac:dyDescent="0.25">
      <c r="A116" s="145">
        <v>3121</v>
      </c>
      <c r="B116" s="57"/>
      <c r="C116" s="136"/>
      <c r="D116" s="136" t="s">
        <v>160</v>
      </c>
      <c r="E116" s="247">
        <v>58500</v>
      </c>
      <c r="F116" s="247"/>
      <c r="G116" s="279"/>
      <c r="H116" s="247">
        <v>58500</v>
      </c>
      <c r="I116" s="48">
        <f t="shared" si="24"/>
        <v>100</v>
      </c>
      <c r="J116" s="302" t="e">
        <f t="shared" si="25"/>
        <v>#DIV/0!</v>
      </c>
    </row>
    <row r="117" spans="1:10" ht="18.600000000000001" customHeight="1" x14ac:dyDescent="0.25">
      <c r="A117" s="143">
        <v>313</v>
      </c>
      <c r="B117" s="144"/>
      <c r="C117" s="135"/>
      <c r="D117" s="135" t="s">
        <v>161</v>
      </c>
      <c r="E117" s="246">
        <f>SUM(E118)</f>
        <v>223285</v>
      </c>
      <c r="F117" s="246">
        <v>238000</v>
      </c>
      <c r="G117" s="278">
        <f t="shared" ref="G117:H117" si="35">SUM(G118)</f>
        <v>0</v>
      </c>
      <c r="H117" s="246">
        <f t="shared" si="35"/>
        <v>232258.51</v>
      </c>
      <c r="I117" s="238">
        <f t="shared" si="24"/>
        <v>104.01885930537208</v>
      </c>
      <c r="J117" s="302">
        <f t="shared" si="25"/>
        <v>97.587609243697486</v>
      </c>
    </row>
    <row r="118" spans="1:10" ht="29.45" customHeight="1" x14ac:dyDescent="0.25">
      <c r="A118" s="145">
        <v>3132</v>
      </c>
      <c r="B118" s="57"/>
      <c r="C118" s="136"/>
      <c r="D118" s="136" t="s">
        <v>215</v>
      </c>
      <c r="E118" s="247">
        <v>223285</v>
      </c>
      <c r="F118" s="247"/>
      <c r="G118" s="279"/>
      <c r="H118" s="247">
        <v>232258.51</v>
      </c>
      <c r="I118" s="48">
        <f t="shared" si="24"/>
        <v>104.01885930537208</v>
      </c>
      <c r="J118" s="302" t="e">
        <f t="shared" si="25"/>
        <v>#DIV/0!</v>
      </c>
    </row>
    <row r="119" spans="1:10" ht="18.600000000000001" customHeight="1" x14ac:dyDescent="0.25">
      <c r="A119" s="472">
        <v>32</v>
      </c>
      <c r="B119" s="473"/>
      <c r="C119" s="474"/>
      <c r="D119" s="109" t="s">
        <v>15</v>
      </c>
      <c r="E119" s="245">
        <f>SUM(E120+E124+E127+E129)</f>
        <v>49134</v>
      </c>
      <c r="F119" s="245">
        <f>SUM(F120+F124+F127+F129+F133)</f>
        <v>51024</v>
      </c>
      <c r="G119" s="285">
        <f>SUM(G120+G124+G128+G130)</f>
        <v>0</v>
      </c>
      <c r="H119" s="245">
        <f>SUM(H120+H124+H128+H130)</f>
        <v>53269.760000000002</v>
      </c>
      <c r="I119" s="234">
        <f t="shared" si="24"/>
        <v>108.41730777058656</v>
      </c>
      <c r="J119" s="322">
        <f t="shared" si="25"/>
        <v>104.4013797428661</v>
      </c>
    </row>
    <row r="120" spans="1:10" ht="21.6" customHeight="1" x14ac:dyDescent="0.25">
      <c r="A120" s="143">
        <v>321</v>
      </c>
      <c r="B120" s="144"/>
      <c r="C120" s="135"/>
      <c r="D120" s="135" t="s">
        <v>164</v>
      </c>
      <c r="E120" s="246">
        <f>SUM(E121:E123)</f>
        <v>49134</v>
      </c>
      <c r="F120" s="246">
        <v>51024</v>
      </c>
      <c r="G120" s="278">
        <f t="shared" ref="G120:H120" si="36">SUM(G121:G123)</f>
        <v>0</v>
      </c>
      <c r="H120" s="246">
        <f t="shared" si="36"/>
        <v>53269.760000000002</v>
      </c>
      <c r="I120" s="238">
        <f t="shared" si="24"/>
        <v>108.41730777058656</v>
      </c>
      <c r="J120" s="302">
        <f t="shared" si="25"/>
        <v>104.4013797428661</v>
      </c>
    </row>
    <row r="121" spans="1:10" ht="21" customHeight="1" x14ac:dyDescent="0.25">
      <c r="A121" s="145">
        <v>3211</v>
      </c>
      <c r="B121" s="57"/>
      <c r="C121" s="136"/>
      <c r="D121" s="136" t="s">
        <v>165</v>
      </c>
      <c r="E121" s="247">
        <v>7126</v>
      </c>
      <c r="F121" s="247"/>
      <c r="G121" s="279"/>
      <c r="H121" s="247">
        <v>7263.15</v>
      </c>
      <c r="I121" s="48">
        <f t="shared" si="24"/>
        <v>101.92464215548694</v>
      </c>
      <c r="J121" s="302" t="e">
        <f t="shared" si="25"/>
        <v>#DIV/0!</v>
      </c>
    </row>
    <row r="122" spans="1:10" ht="24.6" customHeight="1" x14ac:dyDescent="0.25">
      <c r="A122" s="145">
        <v>3212</v>
      </c>
      <c r="B122" s="57"/>
      <c r="C122" s="136"/>
      <c r="D122" s="136" t="s">
        <v>216</v>
      </c>
      <c r="E122" s="247">
        <v>42008</v>
      </c>
      <c r="F122" s="247"/>
      <c r="G122" s="279"/>
      <c r="H122" s="247">
        <v>46006.61</v>
      </c>
      <c r="I122" s="48">
        <f t="shared" si="24"/>
        <v>109.51868691677775</v>
      </c>
      <c r="J122" s="302" t="e">
        <f t="shared" si="25"/>
        <v>#DIV/0!</v>
      </c>
    </row>
    <row r="123" spans="1:10" ht="21" customHeight="1" x14ac:dyDescent="0.25">
      <c r="A123" s="145">
        <v>3214</v>
      </c>
      <c r="B123" s="141"/>
      <c r="C123" s="142"/>
      <c r="D123" s="81" t="s">
        <v>257</v>
      </c>
      <c r="E123" s="247"/>
      <c r="F123" s="247"/>
      <c r="G123" s="279"/>
      <c r="H123" s="247"/>
      <c r="I123" s="48" t="e">
        <f t="shared" si="24"/>
        <v>#DIV/0!</v>
      </c>
      <c r="J123" s="302" t="e">
        <f t="shared" si="25"/>
        <v>#DIV/0!</v>
      </c>
    </row>
    <row r="124" spans="1:10" ht="19.899999999999999" customHeight="1" x14ac:dyDescent="0.25">
      <c r="A124" s="143">
        <v>323</v>
      </c>
      <c r="B124" s="179"/>
      <c r="C124" s="180"/>
      <c r="D124" s="181" t="s">
        <v>175</v>
      </c>
      <c r="E124" s="376">
        <f>SUM(E125+E126)</f>
        <v>0</v>
      </c>
      <c r="F124" s="376">
        <f>SUM(F125+F126)</f>
        <v>0</v>
      </c>
      <c r="G124" s="288">
        <f>SUM(G125+G126)</f>
        <v>0</v>
      </c>
      <c r="H124" s="376">
        <f>SUM(H125+H126)</f>
        <v>0</v>
      </c>
      <c r="I124" s="238" t="e">
        <f t="shared" si="24"/>
        <v>#DIV/0!</v>
      </c>
      <c r="J124" s="302" t="e">
        <f t="shared" si="25"/>
        <v>#DIV/0!</v>
      </c>
    </row>
    <row r="125" spans="1:10" ht="26.45" customHeight="1" x14ac:dyDescent="0.25">
      <c r="A125" s="145">
        <v>3236</v>
      </c>
      <c r="B125" s="141"/>
      <c r="C125" s="142"/>
      <c r="D125" s="81" t="s">
        <v>226</v>
      </c>
      <c r="E125" s="247"/>
      <c r="F125" s="247"/>
      <c r="G125" s="279"/>
      <c r="H125" s="247"/>
      <c r="I125" s="48" t="e">
        <f t="shared" si="24"/>
        <v>#DIV/0!</v>
      </c>
      <c r="J125" s="302" t="e">
        <f t="shared" si="25"/>
        <v>#DIV/0!</v>
      </c>
    </row>
    <row r="126" spans="1:10" ht="26.45" customHeight="1" x14ac:dyDescent="0.25">
      <c r="A126" s="145">
        <v>3238</v>
      </c>
      <c r="B126" s="141"/>
      <c r="C126" s="142"/>
      <c r="D126" s="81" t="s">
        <v>183</v>
      </c>
      <c r="E126" s="247"/>
      <c r="F126" s="247"/>
      <c r="G126" s="279"/>
      <c r="H126" s="247"/>
      <c r="I126" s="48" t="e">
        <f t="shared" si="24"/>
        <v>#DIV/0!</v>
      </c>
      <c r="J126" s="302" t="e">
        <f t="shared" si="25"/>
        <v>#DIV/0!</v>
      </c>
    </row>
    <row r="127" spans="1:10" ht="19.149999999999999" customHeight="1" x14ac:dyDescent="0.25">
      <c r="A127" s="143">
        <v>324</v>
      </c>
      <c r="B127" s="138"/>
      <c r="C127" s="139"/>
      <c r="D127" s="131" t="s">
        <v>230</v>
      </c>
      <c r="E127" s="246">
        <f>SUM(E128)</f>
        <v>0</v>
      </c>
      <c r="F127" s="246">
        <f>SUM(F128)</f>
        <v>0</v>
      </c>
      <c r="G127" s="278">
        <f>SUM(G128)</f>
        <v>0</v>
      </c>
      <c r="H127" s="246">
        <f>SUM(H128)</f>
        <v>0</v>
      </c>
      <c r="I127" s="238" t="e">
        <f t="shared" si="24"/>
        <v>#DIV/0!</v>
      </c>
      <c r="J127" s="302" t="e">
        <f t="shared" si="25"/>
        <v>#DIV/0!</v>
      </c>
    </row>
    <row r="128" spans="1:10" ht="25.15" customHeight="1" x14ac:dyDescent="0.25">
      <c r="A128" s="385">
        <v>3241</v>
      </c>
      <c r="B128" s="386"/>
      <c r="C128" s="387"/>
      <c r="D128" s="388" t="s">
        <v>230</v>
      </c>
      <c r="E128" s="389"/>
      <c r="F128" s="389"/>
      <c r="G128" s="390"/>
      <c r="H128" s="389"/>
      <c r="I128" s="391" t="e">
        <f t="shared" si="24"/>
        <v>#DIV/0!</v>
      </c>
      <c r="J128" s="302" t="e">
        <f t="shared" si="25"/>
        <v>#DIV/0!</v>
      </c>
    </row>
    <row r="129" spans="1:10" ht="20.45" customHeight="1" x14ac:dyDescent="0.25">
      <c r="A129" s="143">
        <v>329</v>
      </c>
      <c r="B129" s="138"/>
      <c r="C129" s="139"/>
      <c r="D129" s="131" t="s">
        <v>185</v>
      </c>
      <c r="E129" s="246">
        <f>SUM(E130+E131)</f>
        <v>0</v>
      </c>
      <c r="F129" s="246"/>
      <c r="G129" s="278">
        <f>SUM(G130+G131)</f>
        <v>0</v>
      </c>
      <c r="H129" s="246">
        <f>SUM(H130+H131)</f>
        <v>0</v>
      </c>
      <c r="I129" s="238" t="e">
        <f t="shared" si="24"/>
        <v>#DIV/0!</v>
      </c>
      <c r="J129" s="302" t="e">
        <f t="shared" si="25"/>
        <v>#DIV/0!</v>
      </c>
    </row>
    <row r="130" spans="1:10" ht="26.45" customHeight="1" x14ac:dyDescent="0.25">
      <c r="A130" s="385">
        <v>3295</v>
      </c>
      <c r="B130" s="386"/>
      <c r="C130" s="387"/>
      <c r="D130" s="388" t="s">
        <v>190</v>
      </c>
      <c r="E130" s="389"/>
      <c r="F130" s="389"/>
      <c r="G130" s="390"/>
      <c r="H130" s="389"/>
      <c r="I130" s="391" t="e">
        <f t="shared" si="24"/>
        <v>#DIV/0!</v>
      </c>
      <c r="J130" s="302" t="e">
        <f t="shared" si="25"/>
        <v>#DIV/0!</v>
      </c>
    </row>
    <row r="131" spans="1:10" ht="26.45" customHeight="1" x14ac:dyDescent="0.25">
      <c r="A131" s="145">
        <v>3296</v>
      </c>
      <c r="B131" s="141"/>
      <c r="C131" s="142"/>
      <c r="D131" s="81" t="s">
        <v>191</v>
      </c>
      <c r="E131" s="247"/>
      <c r="F131" s="247"/>
      <c r="G131" s="279"/>
      <c r="H131" s="247"/>
      <c r="I131" s="48" t="e">
        <f t="shared" si="24"/>
        <v>#DIV/0!</v>
      </c>
      <c r="J131" s="302" t="e">
        <f t="shared" si="25"/>
        <v>#DIV/0!</v>
      </c>
    </row>
    <row r="132" spans="1:10" ht="19.899999999999999" customHeight="1" x14ac:dyDescent="0.25">
      <c r="A132" s="149">
        <v>34</v>
      </c>
      <c r="B132" s="133"/>
      <c r="C132" s="134"/>
      <c r="D132" s="120" t="s">
        <v>45</v>
      </c>
      <c r="E132" s="245">
        <f t="shared" ref="E132:H133" si="37">SUM(E133)</f>
        <v>0</v>
      </c>
      <c r="F132" s="245">
        <f t="shared" si="37"/>
        <v>0</v>
      </c>
      <c r="G132" s="285">
        <f t="shared" si="37"/>
        <v>0</v>
      </c>
      <c r="H132" s="245">
        <f t="shared" si="37"/>
        <v>0</v>
      </c>
      <c r="I132" s="234" t="e">
        <f t="shared" si="24"/>
        <v>#DIV/0!</v>
      </c>
      <c r="J132" s="322" t="e">
        <f t="shared" si="25"/>
        <v>#DIV/0!</v>
      </c>
    </row>
    <row r="133" spans="1:10" ht="26.45" customHeight="1" x14ac:dyDescent="0.25">
      <c r="A133" s="145">
        <v>343</v>
      </c>
      <c r="B133" s="141"/>
      <c r="C133" s="142"/>
      <c r="D133" s="81" t="s">
        <v>209</v>
      </c>
      <c r="E133" s="247">
        <f t="shared" si="37"/>
        <v>0</v>
      </c>
      <c r="F133" s="247">
        <f t="shared" si="37"/>
        <v>0</v>
      </c>
      <c r="G133" s="279">
        <f t="shared" si="37"/>
        <v>0</v>
      </c>
      <c r="H133" s="247">
        <f t="shared" si="37"/>
        <v>0</v>
      </c>
      <c r="I133" s="48" t="e">
        <f t="shared" si="24"/>
        <v>#DIV/0!</v>
      </c>
      <c r="J133" s="302" t="e">
        <f t="shared" si="25"/>
        <v>#DIV/0!</v>
      </c>
    </row>
    <row r="134" spans="1:10" ht="26.45" customHeight="1" x14ac:dyDescent="0.25">
      <c r="A134" s="145">
        <v>3433</v>
      </c>
      <c r="B134" s="141"/>
      <c r="C134" s="142"/>
      <c r="D134" s="81" t="s">
        <v>194</v>
      </c>
      <c r="E134" s="247"/>
      <c r="F134" s="247"/>
      <c r="G134" s="279"/>
      <c r="H134" s="247"/>
      <c r="I134" s="48" t="e">
        <f t="shared" si="24"/>
        <v>#DIV/0!</v>
      </c>
      <c r="J134" s="302" t="e">
        <f t="shared" si="25"/>
        <v>#DIV/0!</v>
      </c>
    </row>
    <row r="135" spans="1:10" ht="25.5" x14ac:dyDescent="0.25">
      <c r="A135" s="459">
        <v>4</v>
      </c>
      <c r="B135" s="460"/>
      <c r="C135" s="461"/>
      <c r="D135" s="185" t="s">
        <v>8</v>
      </c>
      <c r="E135" s="372">
        <f>SUM(E136)</f>
        <v>0</v>
      </c>
      <c r="F135" s="372">
        <f>SUM(F136)</f>
        <v>0</v>
      </c>
      <c r="G135" s="284">
        <f>SUM(G136)</f>
        <v>0</v>
      </c>
      <c r="H135" s="372">
        <f>SUM(H136)</f>
        <v>0</v>
      </c>
      <c r="I135" s="235" t="e">
        <f t="shared" si="24"/>
        <v>#DIV/0!</v>
      </c>
      <c r="J135" s="323" t="e">
        <f t="shared" si="25"/>
        <v>#DIV/0!</v>
      </c>
    </row>
    <row r="136" spans="1:10" ht="25.5" x14ac:dyDescent="0.25">
      <c r="A136" s="462">
        <v>45</v>
      </c>
      <c r="B136" s="463"/>
      <c r="C136" s="464"/>
      <c r="D136" s="121" t="s">
        <v>20</v>
      </c>
      <c r="E136" s="245">
        <f>SUM(E137+E138)</f>
        <v>0</v>
      </c>
      <c r="F136" s="245">
        <f>SUM(F137+F138)</f>
        <v>0</v>
      </c>
      <c r="G136" s="285">
        <f>SUM(G137+G138)</f>
        <v>0</v>
      </c>
      <c r="H136" s="245">
        <f>SUM(H137)</f>
        <v>0</v>
      </c>
      <c r="I136" s="234" t="e">
        <f t="shared" si="24"/>
        <v>#DIV/0!</v>
      </c>
      <c r="J136" s="322" t="e">
        <f t="shared" si="25"/>
        <v>#DIV/0!</v>
      </c>
    </row>
    <row r="137" spans="1:10" ht="25.5" x14ac:dyDescent="0.25">
      <c r="A137" s="175">
        <v>451</v>
      </c>
      <c r="B137" s="147"/>
      <c r="C137" s="148"/>
      <c r="D137" s="43" t="s">
        <v>266</v>
      </c>
      <c r="E137" s="246">
        <f>SUM(E138)</f>
        <v>0</v>
      </c>
      <c r="F137" s="246"/>
      <c r="G137" s="278">
        <f t="shared" ref="G137:H137" si="38">SUM(G138)</f>
        <v>0</v>
      </c>
      <c r="H137" s="246">
        <f t="shared" si="38"/>
        <v>0</v>
      </c>
      <c r="I137" s="238" t="e">
        <f t="shared" si="24"/>
        <v>#DIV/0!</v>
      </c>
      <c r="J137" s="302" t="e">
        <f t="shared" si="25"/>
        <v>#DIV/0!</v>
      </c>
    </row>
    <row r="138" spans="1:10" ht="25.5" x14ac:dyDescent="0.25">
      <c r="A138" s="176">
        <v>4511</v>
      </c>
      <c r="B138" s="177"/>
      <c r="C138" s="178"/>
      <c r="D138" s="16" t="s">
        <v>235</v>
      </c>
      <c r="E138" s="247"/>
      <c r="F138" s="247"/>
      <c r="G138" s="279"/>
      <c r="H138" s="247"/>
      <c r="I138" s="48" t="e">
        <f t="shared" si="24"/>
        <v>#DIV/0!</v>
      </c>
      <c r="J138" s="302" t="e">
        <f t="shared" ref="J138:J209" si="39">SUM(H138/F138*100)</f>
        <v>#DIV/0!</v>
      </c>
    </row>
    <row r="139" spans="1:10" ht="25.5" x14ac:dyDescent="0.25">
      <c r="A139" s="468" t="s">
        <v>233</v>
      </c>
      <c r="B139" s="468"/>
      <c r="C139" s="468"/>
      <c r="D139" s="311" t="s">
        <v>234</v>
      </c>
      <c r="E139" s="371">
        <f>SUM(E140+E153)</f>
        <v>0</v>
      </c>
      <c r="F139" s="371">
        <f t="shared" ref="F139:H139" si="40">SUM(F140+F153)</f>
        <v>0</v>
      </c>
      <c r="G139" s="306">
        <f t="shared" si="40"/>
        <v>0</v>
      </c>
      <c r="H139" s="371">
        <f t="shared" si="40"/>
        <v>0</v>
      </c>
      <c r="I139" s="129" t="e">
        <f t="shared" ref="I139:I214" si="41">SUM(H139/E139*100)</f>
        <v>#DIV/0!</v>
      </c>
      <c r="J139" s="297" t="e">
        <f t="shared" si="39"/>
        <v>#DIV/0!</v>
      </c>
    </row>
    <row r="140" spans="1:10" x14ac:dyDescent="0.25">
      <c r="A140" s="186">
        <v>3</v>
      </c>
      <c r="B140" s="187"/>
      <c r="C140" s="182"/>
      <c r="D140" s="182" t="s">
        <v>6</v>
      </c>
      <c r="E140" s="372">
        <f>SUM(E141)</f>
        <v>0</v>
      </c>
      <c r="F140" s="372">
        <f>SUM(F141+F151)</f>
        <v>0</v>
      </c>
      <c r="G140" s="284">
        <f t="shared" ref="G140" si="42">SUM(G141)</f>
        <v>0</v>
      </c>
      <c r="H140" s="372">
        <f>SUM(H141+H151)</f>
        <v>0</v>
      </c>
      <c r="I140" s="235" t="e">
        <f t="shared" si="41"/>
        <v>#DIV/0!</v>
      </c>
      <c r="J140" s="323" t="e">
        <f t="shared" si="39"/>
        <v>#DIV/0!</v>
      </c>
    </row>
    <row r="141" spans="1:10" x14ac:dyDescent="0.25">
      <c r="A141" s="472">
        <v>32</v>
      </c>
      <c r="B141" s="473"/>
      <c r="C141" s="474"/>
      <c r="D141" s="109" t="s">
        <v>15</v>
      </c>
      <c r="E141" s="245">
        <f>SUM(E142+E146+E149)</f>
        <v>0</v>
      </c>
      <c r="F141" s="245">
        <f t="shared" ref="F141:H141" si="43">SUM(F142+F146+F149)</f>
        <v>0</v>
      </c>
      <c r="G141" s="285">
        <f t="shared" si="43"/>
        <v>0</v>
      </c>
      <c r="H141" s="245">
        <f t="shared" si="43"/>
        <v>0</v>
      </c>
      <c r="I141" s="234" t="e">
        <f t="shared" si="41"/>
        <v>#DIV/0!</v>
      </c>
      <c r="J141" s="322" t="e">
        <f t="shared" si="39"/>
        <v>#DIV/0!</v>
      </c>
    </row>
    <row r="142" spans="1:10" x14ac:dyDescent="0.25">
      <c r="A142" s="143">
        <v>321</v>
      </c>
      <c r="B142" s="144"/>
      <c r="C142" s="135"/>
      <c r="D142" s="135" t="s">
        <v>164</v>
      </c>
      <c r="E142" s="246">
        <f>SUM(E143:E145)</f>
        <v>0</v>
      </c>
      <c r="F142" s="246">
        <f>SUM(F143:F145)</f>
        <v>0</v>
      </c>
      <c r="G142" s="278">
        <f t="shared" ref="G142:H142" si="44">SUM(G143:G145)</f>
        <v>0</v>
      </c>
      <c r="H142" s="246">
        <f t="shared" si="44"/>
        <v>0</v>
      </c>
      <c r="I142" s="238" t="e">
        <f t="shared" si="41"/>
        <v>#DIV/0!</v>
      </c>
      <c r="J142" s="302" t="e">
        <f t="shared" si="39"/>
        <v>#DIV/0!</v>
      </c>
    </row>
    <row r="143" spans="1:10" x14ac:dyDescent="0.25">
      <c r="A143" s="145">
        <v>3211</v>
      </c>
      <c r="B143" s="57"/>
      <c r="C143" s="136"/>
      <c r="D143" s="136" t="s">
        <v>165</v>
      </c>
      <c r="E143" s="247"/>
      <c r="F143" s="247"/>
      <c r="G143" s="279"/>
      <c r="H143" s="247"/>
      <c r="I143" s="48" t="e">
        <f t="shared" si="41"/>
        <v>#DIV/0!</v>
      </c>
      <c r="J143" s="302" t="e">
        <f t="shared" si="39"/>
        <v>#DIV/0!</v>
      </c>
    </row>
    <row r="144" spans="1:10" ht="25.5" x14ac:dyDescent="0.25">
      <c r="A144" s="145">
        <v>3212</v>
      </c>
      <c r="B144" s="57"/>
      <c r="C144" s="136"/>
      <c r="D144" s="136" t="s">
        <v>216</v>
      </c>
      <c r="E144" s="247"/>
      <c r="F144" s="247"/>
      <c r="G144" s="279"/>
      <c r="H144" s="247"/>
      <c r="I144" s="48" t="e">
        <f t="shared" si="41"/>
        <v>#DIV/0!</v>
      </c>
      <c r="J144" s="302" t="e">
        <f t="shared" si="39"/>
        <v>#DIV/0!</v>
      </c>
    </row>
    <row r="145" spans="1:10" x14ac:dyDescent="0.25">
      <c r="A145" s="145">
        <v>3214</v>
      </c>
      <c r="B145" s="141"/>
      <c r="C145" s="142"/>
      <c r="D145" s="81" t="s">
        <v>229</v>
      </c>
      <c r="E145" s="247"/>
      <c r="F145" s="247"/>
      <c r="G145" s="279"/>
      <c r="H145" s="247"/>
      <c r="I145" s="48" t="e">
        <f t="shared" si="41"/>
        <v>#DIV/0!</v>
      </c>
      <c r="J145" s="302" t="e">
        <f t="shared" si="39"/>
        <v>#DIV/0!</v>
      </c>
    </row>
    <row r="146" spans="1:10" x14ac:dyDescent="0.25">
      <c r="A146" s="143">
        <v>322</v>
      </c>
      <c r="B146" s="179"/>
      <c r="C146" s="180"/>
      <c r="D146" s="181" t="s">
        <v>168</v>
      </c>
      <c r="E146" s="376">
        <f>SUM(E147+E148)</f>
        <v>0</v>
      </c>
      <c r="F146" s="376">
        <f>SUM(F147+F148)</f>
        <v>0</v>
      </c>
      <c r="G146" s="288">
        <f t="shared" ref="G146:H146" si="45">SUM(G147+G148)</f>
        <v>0</v>
      </c>
      <c r="H146" s="376">
        <f t="shared" si="45"/>
        <v>0</v>
      </c>
      <c r="I146" s="238" t="e">
        <f t="shared" si="41"/>
        <v>#DIV/0!</v>
      </c>
      <c r="J146" s="302" t="e">
        <f t="shared" si="39"/>
        <v>#DIV/0!</v>
      </c>
    </row>
    <row r="147" spans="1:10" ht="25.5" x14ac:dyDescent="0.25">
      <c r="A147" s="145">
        <v>3221</v>
      </c>
      <c r="B147" s="141"/>
      <c r="C147" s="142"/>
      <c r="D147" s="81" t="s">
        <v>221</v>
      </c>
      <c r="E147" s="247"/>
      <c r="F147" s="247"/>
      <c r="G147" s="279"/>
      <c r="H147" s="247"/>
      <c r="I147" s="48" t="e">
        <f t="shared" si="41"/>
        <v>#DIV/0!</v>
      </c>
      <c r="J147" s="302" t="e">
        <f t="shared" si="39"/>
        <v>#DIV/0!</v>
      </c>
    </row>
    <row r="148" spans="1:10" ht="23.45" customHeight="1" x14ac:dyDescent="0.25">
      <c r="A148" s="145">
        <v>3222</v>
      </c>
      <c r="B148" s="141"/>
      <c r="C148" s="142"/>
      <c r="D148" s="81" t="s">
        <v>170</v>
      </c>
      <c r="E148" s="247"/>
      <c r="F148" s="247"/>
      <c r="G148" s="279"/>
      <c r="H148" s="247"/>
      <c r="I148" s="48" t="e">
        <f t="shared" si="41"/>
        <v>#DIV/0!</v>
      </c>
      <c r="J148" s="302" t="e">
        <f t="shared" si="39"/>
        <v>#DIV/0!</v>
      </c>
    </row>
    <row r="149" spans="1:10" x14ac:dyDescent="0.25">
      <c r="A149" s="143">
        <v>323</v>
      </c>
      <c r="B149" s="138"/>
      <c r="C149" s="139"/>
      <c r="D149" s="131" t="s">
        <v>175</v>
      </c>
      <c r="E149" s="246">
        <f>SUM(E150)</f>
        <v>0</v>
      </c>
      <c r="F149" s="246">
        <f>SUM(F150)</f>
        <v>0</v>
      </c>
      <c r="G149" s="278">
        <f>SUM(G150)</f>
        <v>0</v>
      </c>
      <c r="H149" s="246">
        <f>SUM(H150)</f>
        <v>0</v>
      </c>
      <c r="I149" s="238" t="e">
        <f t="shared" si="41"/>
        <v>#DIV/0!</v>
      </c>
      <c r="J149" s="302" t="e">
        <f t="shared" si="39"/>
        <v>#DIV/0!</v>
      </c>
    </row>
    <row r="150" spans="1:10" x14ac:dyDescent="0.25">
      <c r="A150" s="143">
        <v>3239</v>
      </c>
      <c r="B150" s="138"/>
      <c r="C150" s="139"/>
      <c r="D150" s="131" t="s">
        <v>184</v>
      </c>
      <c r="E150" s="246"/>
      <c r="F150" s="246"/>
      <c r="G150" s="278"/>
      <c r="H150" s="246"/>
      <c r="I150" s="238" t="e">
        <f t="shared" si="41"/>
        <v>#DIV/0!</v>
      </c>
      <c r="J150" s="302" t="e">
        <f t="shared" si="39"/>
        <v>#DIV/0!</v>
      </c>
    </row>
    <row r="151" spans="1:10" ht="38.25" x14ac:dyDescent="0.25">
      <c r="A151" s="143">
        <v>37</v>
      </c>
      <c r="B151" s="138"/>
      <c r="C151" s="139"/>
      <c r="D151" s="131" t="s">
        <v>43</v>
      </c>
      <c r="E151" s="246">
        <f>SUM(E152)</f>
        <v>0</v>
      </c>
      <c r="F151" s="246">
        <f>SUM(F152)</f>
        <v>0</v>
      </c>
      <c r="G151" s="278">
        <f>SUM(G152)</f>
        <v>0</v>
      </c>
      <c r="H151" s="246">
        <f>SUM(H152)</f>
        <v>0</v>
      </c>
      <c r="I151" s="238" t="e">
        <f t="shared" si="41"/>
        <v>#DIV/0!</v>
      </c>
      <c r="J151" s="302" t="e">
        <f t="shared" si="39"/>
        <v>#DIV/0!</v>
      </c>
    </row>
    <row r="152" spans="1:10" ht="38.25" x14ac:dyDescent="0.25">
      <c r="A152" s="145">
        <v>372</v>
      </c>
      <c r="B152" s="141"/>
      <c r="C152" s="142"/>
      <c r="D152" s="81" t="s">
        <v>43</v>
      </c>
      <c r="E152" s="247">
        <v>0</v>
      </c>
      <c r="F152" s="247"/>
      <c r="G152" s="279"/>
      <c r="H152" s="247"/>
      <c r="I152" s="48" t="e">
        <f t="shared" si="41"/>
        <v>#DIV/0!</v>
      </c>
      <c r="J152" s="302" t="e">
        <f t="shared" si="39"/>
        <v>#DIV/0!</v>
      </c>
    </row>
    <row r="153" spans="1:10" ht="16.899999999999999" customHeight="1" x14ac:dyDescent="0.25">
      <c r="A153" s="459">
        <v>4</v>
      </c>
      <c r="B153" s="460"/>
      <c r="C153" s="461"/>
      <c r="D153" s="185" t="s">
        <v>8</v>
      </c>
      <c r="E153" s="372">
        <v>0</v>
      </c>
      <c r="F153" s="372">
        <f>SUM(F154)</f>
        <v>0</v>
      </c>
      <c r="G153" s="284">
        <f>SUM(G154)</f>
        <v>0</v>
      </c>
      <c r="H153" s="372">
        <f>SUM(H154)</f>
        <v>0</v>
      </c>
      <c r="I153" s="235" t="e">
        <f t="shared" si="41"/>
        <v>#DIV/0!</v>
      </c>
      <c r="J153" s="323" t="e">
        <f t="shared" si="39"/>
        <v>#DIV/0!</v>
      </c>
    </row>
    <row r="154" spans="1:10" ht="24.6" customHeight="1" x14ac:dyDescent="0.25">
      <c r="A154" s="462">
        <v>42</v>
      </c>
      <c r="B154" s="463"/>
      <c r="C154" s="464"/>
      <c r="D154" s="121" t="s">
        <v>20</v>
      </c>
      <c r="E154" s="245">
        <f>SUM(E155+E157)</f>
        <v>0</v>
      </c>
      <c r="F154" s="245">
        <f t="shared" ref="F154:H154" si="46">SUM(F155+F157)</f>
        <v>0</v>
      </c>
      <c r="G154" s="285">
        <f t="shared" si="46"/>
        <v>0</v>
      </c>
      <c r="H154" s="245">
        <f t="shared" si="46"/>
        <v>0</v>
      </c>
      <c r="I154" s="234" t="e">
        <f t="shared" si="41"/>
        <v>#DIV/0!</v>
      </c>
      <c r="J154" s="302" t="e">
        <f t="shared" si="39"/>
        <v>#DIV/0!</v>
      </c>
    </row>
    <row r="155" spans="1:10" ht="25.9" customHeight="1" x14ac:dyDescent="0.25">
      <c r="A155" s="175">
        <v>422</v>
      </c>
      <c r="B155" s="147"/>
      <c r="C155" s="148"/>
      <c r="D155" s="43" t="s">
        <v>232</v>
      </c>
      <c r="E155" s="246">
        <f>SUM(E156)</f>
        <v>0</v>
      </c>
      <c r="F155" s="246">
        <f t="shared" ref="F155:H155" si="47">SUM(F156)</f>
        <v>0</v>
      </c>
      <c r="G155" s="278">
        <f t="shared" si="47"/>
        <v>0</v>
      </c>
      <c r="H155" s="246">
        <f t="shared" si="47"/>
        <v>0</v>
      </c>
      <c r="I155" s="238" t="e">
        <f t="shared" si="41"/>
        <v>#DIV/0!</v>
      </c>
      <c r="J155" s="302" t="e">
        <f t="shared" si="39"/>
        <v>#DIV/0!</v>
      </c>
    </row>
    <row r="156" spans="1:10" ht="16.899999999999999" customHeight="1" x14ac:dyDescent="0.25">
      <c r="A156" s="176">
        <v>4221</v>
      </c>
      <c r="B156" s="177"/>
      <c r="C156" s="178"/>
      <c r="D156" s="16" t="s">
        <v>223</v>
      </c>
      <c r="E156" s="247"/>
      <c r="F156" s="247"/>
      <c r="G156" s="279"/>
      <c r="H156" s="247"/>
      <c r="I156" s="48" t="e">
        <f t="shared" si="41"/>
        <v>#DIV/0!</v>
      </c>
      <c r="J156" s="302" t="e">
        <f t="shared" si="39"/>
        <v>#DIV/0!</v>
      </c>
    </row>
    <row r="157" spans="1:10" ht="16.899999999999999" customHeight="1" x14ac:dyDescent="0.25">
      <c r="A157" s="175">
        <v>424</v>
      </c>
      <c r="B157" s="147"/>
      <c r="C157" s="148"/>
      <c r="D157" s="43" t="s">
        <v>203</v>
      </c>
      <c r="E157" s="246">
        <f>SUM(E158)</f>
        <v>0</v>
      </c>
      <c r="F157" s="246">
        <f t="shared" ref="F157:H157" si="48">SUM(F158)</f>
        <v>0</v>
      </c>
      <c r="G157" s="278">
        <f t="shared" si="48"/>
        <v>0</v>
      </c>
      <c r="H157" s="246">
        <f t="shared" si="48"/>
        <v>0</v>
      </c>
      <c r="I157" s="238" t="e">
        <f t="shared" si="41"/>
        <v>#DIV/0!</v>
      </c>
      <c r="J157" s="302" t="e">
        <f t="shared" si="39"/>
        <v>#DIV/0!</v>
      </c>
    </row>
    <row r="158" spans="1:10" ht="26.45" customHeight="1" x14ac:dyDescent="0.25">
      <c r="A158" s="176">
        <v>4241</v>
      </c>
      <c r="B158" s="177"/>
      <c r="C158" s="178"/>
      <c r="D158" s="16" t="s">
        <v>204</v>
      </c>
      <c r="E158" s="247"/>
      <c r="F158" s="247"/>
      <c r="G158" s="279"/>
      <c r="H158" s="247"/>
      <c r="I158" s="48" t="e">
        <f t="shared" si="41"/>
        <v>#DIV/0!</v>
      </c>
      <c r="J158" s="302" t="e">
        <f t="shared" si="39"/>
        <v>#DIV/0!</v>
      </c>
    </row>
    <row r="159" spans="1:10" ht="24" customHeight="1" x14ac:dyDescent="0.25">
      <c r="A159" s="475" t="s">
        <v>73</v>
      </c>
      <c r="B159" s="476"/>
      <c r="C159" s="477"/>
      <c r="D159" s="118" t="s">
        <v>74</v>
      </c>
      <c r="E159" s="242">
        <f t="shared" ref="E159:H161" si="49">SUM(E160)</f>
        <v>5048</v>
      </c>
      <c r="F159" s="242">
        <f t="shared" si="49"/>
        <v>5804</v>
      </c>
      <c r="G159" s="263">
        <f t="shared" si="49"/>
        <v>0</v>
      </c>
      <c r="H159" s="242">
        <f t="shared" si="49"/>
        <v>5804</v>
      </c>
      <c r="I159" s="237">
        <f t="shared" si="41"/>
        <v>114.97622820919176</v>
      </c>
      <c r="J159" s="304">
        <f t="shared" si="39"/>
        <v>100</v>
      </c>
    </row>
    <row r="160" spans="1:10" x14ac:dyDescent="0.25">
      <c r="A160" s="478" t="s">
        <v>69</v>
      </c>
      <c r="B160" s="479"/>
      <c r="C160" s="480"/>
      <c r="D160" s="311" t="s">
        <v>71</v>
      </c>
      <c r="E160" s="371">
        <f t="shared" si="49"/>
        <v>5048</v>
      </c>
      <c r="F160" s="371">
        <f t="shared" si="49"/>
        <v>5804</v>
      </c>
      <c r="G160" s="306">
        <f t="shared" si="49"/>
        <v>0</v>
      </c>
      <c r="H160" s="371">
        <f t="shared" si="49"/>
        <v>5804</v>
      </c>
      <c r="I160" s="129">
        <f t="shared" si="41"/>
        <v>114.97622820919176</v>
      </c>
      <c r="J160" s="297">
        <f t="shared" si="39"/>
        <v>100</v>
      </c>
    </row>
    <row r="161" spans="1:10" x14ac:dyDescent="0.25">
      <c r="A161" s="459">
        <v>3</v>
      </c>
      <c r="B161" s="460"/>
      <c r="C161" s="461"/>
      <c r="D161" s="122" t="s">
        <v>6</v>
      </c>
      <c r="E161" s="372">
        <f>SUM(E162)</f>
        <v>5048</v>
      </c>
      <c r="F161" s="372">
        <f t="shared" si="49"/>
        <v>5804</v>
      </c>
      <c r="G161" s="284">
        <f t="shared" si="49"/>
        <v>0</v>
      </c>
      <c r="H161" s="372">
        <f t="shared" si="49"/>
        <v>5804</v>
      </c>
      <c r="I161" s="235">
        <f t="shared" si="41"/>
        <v>114.97622820919176</v>
      </c>
      <c r="J161" s="323">
        <f t="shared" si="39"/>
        <v>100</v>
      </c>
    </row>
    <row r="162" spans="1:10" x14ac:dyDescent="0.25">
      <c r="A162" s="132">
        <v>32</v>
      </c>
      <c r="B162" s="133"/>
      <c r="C162" s="134"/>
      <c r="D162" s="120" t="s">
        <v>15</v>
      </c>
      <c r="E162" s="245">
        <f>SUM(E163)</f>
        <v>5048</v>
      </c>
      <c r="F162" s="245">
        <f>SUM(F163)</f>
        <v>5804</v>
      </c>
      <c r="G162" s="285">
        <f>SUM(G163)</f>
        <v>0</v>
      </c>
      <c r="H162" s="245">
        <f>SUM(H163)</f>
        <v>5804</v>
      </c>
      <c r="I162" s="234">
        <f t="shared" si="41"/>
        <v>114.97622820919176</v>
      </c>
      <c r="J162" s="322">
        <f t="shared" si="39"/>
        <v>100</v>
      </c>
    </row>
    <row r="163" spans="1:10" x14ac:dyDescent="0.25">
      <c r="A163" s="167">
        <v>323</v>
      </c>
      <c r="B163" s="138"/>
      <c r="C163" s="139"/>
      <c r="D163" s="131" t="s">
        <v>175</v>
      </c>
      <c r="E163" s="246">
        <f>SUM(E164+E165)</f>
        <v>5048</v>
      </c>
      <c r="F163" s="246">
        <v>5804</v>
      </c>
      <c r="G163" s="278">
        <v>0</v>
      </c>
      <c r="H163" s="246">
        <f>SUM(H164+H165)</f>
        <v>5804</v>
      </c>
      <c r="I163" s="238">
        <f t="shared" si="41"/>
        <v>114.97622820919176</v>
      </c>
      <c r="J163" s="302">
        <f t="shared" si="39"/>
        <v>100</v>
      </c>
    </row>
    <row r="164" spans="1:10" x14ac:dyDescent="0.25">
      <c r="A164" s="167">
        <v>3232</v>
      </c>
      <c r="B164" s="138"/>
      <c r="C164" s="139"/>
      <c r="D164" s="131" t="s">
        <v>267</v>
      </c>
      <c r="E164" s="246">
        <v>5048</v>
      </c>
      <c r="F164" s="246">
        <v>5048</v>
      </c>
      <c r="G164" s="246">
        <v>0</v>
      </c>
      <c r="H164" s="246">
        <v>5804</v>
      </c>
      <c r="I164" s="238">
        <f t="shared" si="41"/>
        <v>114.97622820919176</v>
      </c>
      <c r="J164" s="302">
        <f t="shared" si="39"/>
        <v>114.97622820919176</v>
      </c>
    </row>
    <row r="165" spans="1:10" ht="25.5" x14ac:dyDescent="0.25">
      <c r="A165" s="481">
        <v>3237</v>
      </c>
      <c r="B165" s="482"/>
      <c r="C165" s="483"/>
      <c r="D165" s="81" t="s">
        <v>177</v>
      </c>
      <c r="E165" s="247"/>
      <c r="F165" s="247"/>
      <c r="G165" s="279"/>
      <c r="H165" s="247"/>
      <c r="I165" s="48" t="e">
        <f t="shared" si="41"/>
        <v>#DIV/0!</v>
      </c>
      <c r="J165" s="302" t="e">
        <f t="shared" si="39"/>
        <v>#DIV/0!</v>
      </c>
    </row>
    <row r="166" spans="1:10" ht="27.75" customHeight="1" x14ac:dyDescent="0.25">
      <c r="A166" s="489" t="s">
        <v>75</v>
      </c>
      <c r="B166" s="490"/>
      <c r="C166" s="491"/>
      <c r="D166" s="118" t="s">
        <v>76</v>
      </c>
      <c r="E166" s="242">
        <f t="shared" ref="E166:H167" si="50">SUM(E167)</f>
        <v>0</v>
      </c>
      <c r="F166" s="242">
        <f>SUM(F167+F175)</f>
        <v>15380</v>
      </c>
      <c r="G166" s="242">
        <f>SUM(G167+G175)</f>
        <v>0</v>
      </c>
      <c r="H166" s="242">
        <f>SUM(H167+H175)</f>
        <v>15375</v>
      </c>
      <c r="I166" s="237" t="e">
        <f t="shared" si="41"/>
        <v>#DIV/0!</v>
      </c>
      <c r="J166" s="304">
        <f t="shared" si="39"/>
        <v>99.967490247074124</v>
      </c>
    </row>
    <row r="167" spans="1:10" x14ac:dyDescent="0.25">
      <c r="A167" s="456" t="s">
        <v>69</v>
      </c>
      <c r="B167" s="457"/>
      <c r="C167" s="458"/>
      <c r="D167" s="312" t="s">
        <v>71</v>
      </c>
      <c r="E167" s="371">
        <f t="shared" si="50"/>
        <v>0</v>
      </c>
      <c r="F167" s="371">
        <f t="shared" si="50"/>
        <v>7690</v>
      </c>
      <c r="G167" s="306">
        <f t="shared" si="50"/>
        <v>0</v>
      </c>
      <c r="H167" s="371">
        <f t="shared" si="50"/>
        <v>7687.5</v>
      </c>
      <c r="I167" s="129" t="e">
        <f t="shared" si="41"/>
        <v>#DIV/0!</v>
      </c>
      <c r="J167" s="297">
        <f t="shared" si="39"/>
        <v>99.967490247074124</v>
      </c>
    </row>
    <row r="168" spans="1:10" ht="25.5" x14ac:dyDescent="0.25">
      <c r="A168" s="459">
        <v>4</v>
      </c>
      <c r="B168" s="460"/>
      <c r="C168" s="461"/>
      <c r="D168" s="185" t="s">
        <v>8</v>
      </c>
      <c r="E168" s="372">
        <f>SUM(E169+E172)</f>
        <v>0</v>
      </c>
      <c r="F168" s="372">
        <f>SUM(F169+F172)</f>
        <v>7690</v>
      </c>
      <c r="G168" s="284">
        <f>SUM(G169+G172)</f>
        <v>0</v>
      </c>
      <c r="H168" s="372">
        <f>SUM(H169+H172)</f>
        <v>7687.5</v>
      </c>
      <c r="I168" s="235" t="e">
        <f t="shared" si="41"/>
        <v>#DIV/0!</v>
      </c>
      <c r="J168" s="323">
        <f t="shared" si="39"/>
        <v>99.967490247074124</v>
      </c>
    </row>
    <row r="169" spans="1:10" ht="25.5" x14ac:dyDescent="0.25">
      <c r="A169" s="132">
        <v>42</v>
      </c>
      <c r="B169" s="133"/>
      <c r="C169" s="134"/>
      <c r="D169" s="121" t="s">
        <v>252</v>
      </c>
      <c r="E169" s="245">
        <f t="shared" ref="E169:H170" si="51">SUM(E170)</f>
        <v>0</v>
      </c>
      <c r="F169" s="245">
        <f t="shared" si="51"/>
        <v>0</v>
      </c>
      <c r="G169" s="285">
        <f t="shared" si="51"/>
        <v>0</v>
      </c>
      <c r="H169" s="245">
        <f t="shared" si="51"/>
        <v>0</v>
      </c>
      <c r="I169" s="235" t="e">
        <f t="shared" si="41"/>
        <v>#DIV/0!</v>
      </c>
      <c r="J169" s="322" t="e">
        <f t="shared" si="39"/>
        <v>#DIV/0!</v>
      </c>
    </row>
    <row r="170" spans="1:10" x14ac:dyDescent="0.25">
      <c r="A170" s="167">
        <v>422</v>
      </c>
      <c r="B170" s="138"/>
      <c r="C170" s="139"/>
      <c r="D170" s="43" t="s">
        <v>251</v>
      </c>
      <c r="E170" s="246">
        <f t="shared" si="51"/>
        <v>0</v>
      </c>
      <c r="F170" s="246">
        <f t="shared" si="51"/>
        <v>0</v>
      </c>
      <c r="G170" s="278">
        <f t="shared" si="51"/>
        <v>0</v>
      </c>
      <c r="H170" s="246">
        <f t="shared" si="51"/>
        <v>0</v>
      </c>
      <c r="I170" s="235" t="e">
        <f t="shared" si="41"/>
        <v>#DIV/0!</v>
      </c>
      <c r="J170" s="302" t="e">
        <f t="shared" si="39"/>
        <v>#DIV/0!</v>
      </c>
    </row>
    <row r="171" spans="1:10" x14ac:dyDescent="0.25">
      <c r="A171" s="167">
        <v>4226</v>
      </c>
      <c r="B171" s="138"/>
      <c r="C171" s="139"/>
      <c r="D171" s="43" t="s">
        <v>250</v>
      </c>
      <c r="E171" s="246"/>
      <c r="F171" s="246"/>
      <c r="G171" s="278"/>
      <c r="H171" s="246"/>
      <c r="I171" s="235" t="e">
        <f t="shared" si="41"/>
        <v>#DIV/0!</v>
      </c>
      <c r="J171" s="302" t="e">
        <f t="shared" si="39"/>
        <v>#DIV/0!</v>
      </c>
    </row>
    <row r="172" spans="1:10" ht="25.5" x14ac:dyDescent="0.25">
      <c r="A172" s="462">
        <v>45</v>
      </c>
      <c r="B172" s="463"/>
      <c r="C172" s="464"/>
      <c r="D172" s="121" t="s">
        <v>44</v>
      </c>
      <c r="E172" s="245">
        <f>SUM(E173)</f>
        <v>0</v>
      </c>
      <c r="F172" s="245">
        <f t="shared" ref="F172:H173" si="52">SUM(F173)</f>
        <v>7690</v>
      </c>
      <c r="G172" s="285">
        <f t="shared" si="52"/>
        <v>0</v>
      </c>
      <c r="H172" s="245">
        <f t="shared" si="52"/>
        <v>7687.5</v>
      </c>
      <c r="I172" s="234" t="e">
        <f t="shared" si="41"/>
        <v>#DIV/0!</v>
      </c>
      <c r="J172" s="322">
        <f t="shared" si="39"/>
        <v>99.967490247074124</v>
      </c>
    </row>
    <row r="173" spans="1:10" ht="25.5" x14ac:dyDescent="0.25">
      <c r="A173" s="465">
        <v>451</v>
      </c>
      <c r="B173" s="466"/>
      <c r="C173" s="467"/>
      <c r="D173" s="43" t="s">
        <v>235</v>
      </c>
      <c r="E173" s="246">
        <f>SUM(E174)</f>
        <v>0</v>
      </c>
      <c r="F173" s="246">
        <f>SUM(F174)</f>
        <v>7690</v>
      </c>
      <c r="G173" s="278">
        <f t="shared" si="52"/>
        <v>0</v>
      </c>
      <c r="H173" s="246">
        <f t="shared" si="52"/>
        <v>7687.5</v>
      </c>
      <c r="I173" s="238" t="e">
        <f t="shared" si="41"/>
        <v>#DIV/0!</v>
      </c>
      <c r="J173" s="302">
        <f t="shared" si="39"/>
        <v>99.967490247074124</v>
      </c>
    </row>
    <row r="174" spans="1:10" ht="25.5" x14ac:dyDescent="0.25">
      <c r="A174" s="140">
        <v>4511</v>
      </c>
      <c r="B174" s="141"/>
      <c r="C174" s="142"/>
      <c r="D174" s="43" t="s">
        <v>235</v>
      </c>
      <c r="E174" s="247"/>
      <c r="F174" s="247">
        <v>7690</v>
      </c>
      <c r="G174" s="279">
        <v>0</v>
      </c>
      <c r="H174" s="247">
        <v>7687.5</v>
      </c>
      <c r="I174" s="48" t="e">
        <f t="shared" si="41"/>
        <v>#DIV/0!</v>
      </c>
      <c r="J174" s="302">
        <f t="shared" si="39"/>
        <v>99.967490247074124</v>
      </c>
    </row>
    <row r="175" spans="1:10" x14ac:dyDescent="0.25">
      <c r="A175" s="456" t="s">
        <v>107</v>
      </c>
      <c r="B175" s="457"/>
      <c r="C175" s="458"/>
      <c r="D175" s="312" t="s">
        <v>113</v>
      </c>
      <c r="E175" s="371">
        <f t="shared" ref="E175:H175" si="53">SUM(E176)</f>
        <v>0</v>
      </c>
      <c r="F175" s="371">
        <f t="shared" si="53"/>
        <v>7690</v>
      </c>
      <c r="G175" s="306">
        <f t="shared" si="53"/>
        <v>0</v>
      </c>
      <c r="H175" s="371">
        <f t="shared" si="53"/>
        <v>7687.5</v>
      </c>
      <c r="I175" s="129" t="e">
        <f t="shared" ref="I175:I179" si="54">SUM(H175/E175*100)</f>
        <v>#DIV/0!</v>
      </c>
      <c r="J175" s="297">
        <f t="shared" ref="J175:J179" si="55">SUM(H175/F175*100)</f>
        <v>99.967490247074124</v>
      </c>
    </row>
    <row r="176" spans="1:10" ht="25.5" x14ac:dyDescent="0.25">
      <c r="A176" s="459">
        <v>4</v>
      </c>
      <c r="B176" s="460"/>
      <c r="C176" s="461"/>
      <c r="D176" s="185" t="s">
        <v>8</v>
      </c>
      <c r="E176" s="372">
        <f>SUM(E177)</f>
        <v>0</v>
      </c>
      <c r="F176" s="372">
        <f>SUM(F177)</f>
        <v>7690</v>
      </c>
      <c r="G176" s="372">
        <f>SUM(G177)</f>
        <v>0</v>
      </c>
      <c r="H176" s="372">
        <f>SUM(H177)</f>
        <v>7687.5</v>
      </c>
      <c r="I176" s="235" t="e">
        <f t="shared" si="54"/>
        <v>#DIV/0!</v>
      </c>
      <c r="J176" s="323">
        <f t="shared" si="55"/>
        <v>99.967490247074124</v>
      </c>
    </row>
    <row r="177" spans="1:12" ht="25.5" x14ac:dyDescent="0.25">
      <c r="A177" s="462">
        <v>45</v>
      </c>
      <c r="B177" s="463"/>
      <c r="C177" s="464"/>
      <c r="D177" s="121" t="s">
        <v>44</v>
      </c>
      <c r="E177" s="245">
        <f>SUM(E178)</f>
        <v>0</v>
      </c>
      <c r="F177" s="245">
        <f t="shared" ref="F177:H178" si="56">SUM(F178)</f>
        <v>7690</v>
      </c>
      <c r="G177" s="285">
        <f t="shared" si="56"/>
        <v>0</v>
      </c>
      <c r="H177" s="245">
        <f t="shared" si="56"/>
        <v>7687.5</v>
      </c>
      <c r="I177" s="234" t="e">
        <f t="shared" si="54"/>
        <v>#DIV/0!</v>
      </c>
      <c r="J177" s="322">
        <f t="shared" si="55"/>
        <v>99.967490247074124</v>
      </c>
    </row>
    <row r="178" spans="1:12" ht="25.5" x14ac:dyDescent="0.25">
      <c r="A178" s="465">
        <v>451</v>
      </c>
      <c r="B178" s="466"/>
      <c r="C178" s="467"/>
      <c r="D178" s="43" t="s">
        <v>235</v>
      </c>
      <c r="E178" s="246">
        <f>SUM(E179)</f>
        <v>0</v>
      </c>
      <c r="F178" s="246">
        <f>SUM(F179)</f>
        <v>7690</v>
      </c>
      <c r="G178" s="278">
        <f t="shared" si="56"/>
        <v>0</v>
      </c>
      <c r="H178" s="246">
        <f t="shared" si="56"/>
        <v>7687.5</v>
      </c>
      <c r="I178" s="238" t="e">
        <f t="shared" si="54"/>
        <v>#DIV/0!</v>
      </c>
      <c r="J178" s="302">
        <f t="shared" si="55"/>
        <v>99.967490247074124</v>
      </c>
    </row>
    <row r="179" spans="1:12" ht="25.5" x14ac:dyDescent="0.25">
      <c r="A179" s="140">
        <v>4511</v>
      </c>
      <c r="B179" s="141"/>
      <c r="C179" s="142"/>
      <c r="D179" s="43" t="s">
        <v>235</v>
      </c>
      <c r="E179" s="247">
        <v>0</v>
      </c>
      <c r="F179" s="247">
        <v>7690</v>
      </c>
      <c r="G179" s="279">
        <v>0</v>
      </c>
      <c r="H179" s="247">
        <v>7687.5</v>
      </c>
      <c r="I179" s="48" t="e">
        <f t="shared" si="54"/>
        <v>#DIV/0!</v>
      </c>
      <c r="J179" s="302">
        <f t="shared" si="55"/>
        <v>99.967490247074124</v>
      </c>
    </row>
    <row r="180" spans="1:12" ht="25.5" x14ac:dyDescent="0.25">
      <c r="A180" s="495" t="s">
        <v>77</v>
      </c>
      <c r="B180" s="496"/>
      <c r="C180" s="497"/>
      <c r="D180" s="39" t="s">
        <v>78</v>
      </c>
      <c r="E180" s="243">
        <f>SUM(E181+E187+E198+E205+E215+E227+E273+E333+E339+E345+E384)</f>
        <v>255885.02</v>
      </c>
      <c r="F180" s="243">
        <f>SUM(F181+F187+F198+F205+F215+F227+F273+F333+F339+F345+F384)</f>
        <v>657789.6</v>
      </c>
      <c r="G180" s="262">
        <f>SUM(G181+G187+G198+G205+G215+G227+G273+G333+G339+G345+G384)</f>
        <v>0</v>
      </c>
      <c r="H180" s="243">
        <f>SUM(H181+H187+H198+H205+H215+H227+H273+H333+H339+H345+H384)</f>
        <v>413626.64999999997</v>
      </c>
      <c r="I180" s="236">
        <f t="shared" si="41"/>
        <v>161.64551172241343</v>
      </c>
      <c r="J180" s="303">
        <f t="shared" si="39"/>
        <v>62.881299734748012</v>
      </c>
    </row>
    <row r="181" spans="1:12" ht="25.5" x14ac:dyDescent="0.25">
      <c r="A181" s="489" t="s">
        <v>79</v>
      </c>
      <c r="B181" s="490"/>
      <c r="C181" s="491"/>
      <c r="D181" s="33" t="s">
        <v>80</v>
      </c>
      <c r="E181" s="242">
        <f t="shared" ref="E181:H184" si="57">SUM(E182)</f>
        <v>60769</v>
      </c>
      <c r="F181" s="242">
        <f t="shared" si="57"/>
        <v>60977</v>
      </c>
      <c r="G181" s="263">
        <f t="shared" si="57"/>
        <v>0</v>
      </c>
      <c r="H181" s="242">
        <f t="shared" si="57"/>
        <v>60976.87</v>
      </c>
      <c r="I181" s="237">
        <f t="shared" si="41"/>
        <v>100.34206585594629</v>
      </c>
      <c r="J181" s="304">
        <f t="shared" si="39"/>
        <v>99.999786804860861</v>
      </c>
    </row>
    <row r="182" spans="1:12" x14ac:dyDescent="0.25">
      <c r="A182" s="498" t="s">
        <v>61</v>
      </c>
      <c r="B182" s="499"/>
      <c r="C182" s="500"/>
      <c r="D182" s="313" t="s">
        <v>62</v>
      </c>
      <c r="E182" s="371">
        <f t="shared" si="57"/>
        <v>60769</v>
      </c>
      <c r="F182" s="371">
        <f t="shared" si="57"/>
        <v>60977</v>
      </c>
      <c r="G182" s="306">
        <f t="shared" si="57"/>
        <v>0</v>
      </c>
      <c r="H182" s="371">
        <f t="shared" si="57"/>
        <v>60976.87</v>
      </c>
      <c r="I182" s="129">
        <f t="shared" si="41"/>
        <v>100.34206585594629</v>
      </c>
      <c r="J182" s="297">
        <f t="shared" si="39"/>
        <v>99.999786804860861</v>
      </c>
    </row>
    <row r="183" spans="1:12" ht="14.45" customHeight="1" x14ac:dyDescent="0.25">
      <c r="A183" s="188">
        <v>3</v>
      </c>
      <c r="B183" s="223"/>
      <c r="C183" s="224"/>
      <c r="D183" s="189" t="s">
        <v>6</v>
      </c>
      <c r="E183" s="372">
        <f t="shared" si="57"/>
        <v>60769</v>
      </c>
      <c r="F183" s="372">
        <f t="shared" si="57"/>
        <v>60977</v>
      </c>
      <c r="G183" s="284">
        <f t="shared" si="57"/>
        <v>0</v>
      </c>
      <c r="H183" s="372">
        <f t="shared" si="57"/>
        <v>60976.87</v>
      </c>
      <c r="I183" s="235">
        <f t="shared" si="41"/>
        <v>100.34206585594629</v>
      </c>
      <c r="J183" s="323">
        <f t="shared" si="39"/>
        <v>99.999786804860861</v>
      </c>
    </row>
    <row r="184" spans="1:12" ht="14.45" customHeight="1" x14ac:dyDescent="0.25">
      <c r="A184" s="501">
        <v>37</v>
      </c>
      <c r="B184" s="502"/>
      <c r="C184" s="503"/>
      <c r="D184" s="69" t="s">
        <v>43</v>
      </c>
      <c r="E184" s="245">
        <f>SUM(E185)</f>
        <v>60769</v>
      </c>
      <c r="F184" s="245">
        <f t="shared" si="57"/>
        <v>60977</v>
      </c>
      <c r="G184" s="285">
        <f t="shared" si="57"/>
        <v>0</v>
      </c>
      <c r="H184" s="245">
        <f t="shared" si="57"/>
        <v>60976.87</v>
      </c>
      <c r="I184" s="234">
        <f t="shared" si="41"/>
        <v>100.34206585594629</v>
      </c>
      <c r="J184" s="322">
        <f t="shared" si="39"/>
        <v>99.999786804860861</v>
      </c>
    </row>
    <row r="185" spans="1:12" ht="25.5" x14ac:dyDescent="0.25">
      <c r="A185" s="175">
        <v>372</v>
      </c>
      <c r="B185" s="147"/>
      <c r="C185" s="148"/>
      <c r="D185" s="135" t="s">
        <v>231</v>
      </c>
      <c r="E185" s="246">
        <f>SUM(E186)</f>
        <v>60769</v>
      </c>
      <c r="F185" s="246">
        <f>SUM(F186)</f>
        <v>60977</v>
      </c>
      <c r="G185" s="278"/>
      <c r="H185" s="246">
        <f>SUM(H186)</f>
        <v>60976.87</v>
      </c>
      <c r="I185" s="238">
        <f t="shared" si="41"/>
        <v>100.34206585594629</v>
      </c>
      <c r="J185" s="302">
        <f t="shared" si="39"/>
        <v>99.999786804860861</v>
      </c>
    </row>
    <row r="186" spans="1:12" ht="25.5" x14ac:dyDescent="0.25">
      <c r="A186" s="176">
        <v>3722</v>
      </c>
      <c r="B186" s="177"/>
      <c r="C186" s="178"/>
      <c r="D186" s="136" t="s">
        <v>236</v>
      </c>
      <c r="E186" s="247">
        <v>60769</v>
      </c>
      <c r="F186" s="247">
        <v>60977</v>
      </c>
      <c r="G186" s="279"/>
      <c r="H186" s="247">
        <v>60976.87</v>
      </c>
      <c r="I186" s="48">
        <f t="shared" si="41"/>
        <v>100.34206585594629</v>
      </c>
      <c r="J186" s="302">
        <f t="shared" si="39"/>
        <v>99.999786804860861</v>
      </c>
    </row>
    <row r="187" spans="1:12" x14ac:dyDescent="0.25">
      <c r="A187" s="489" t="s">
        <v>81</v>
      </c>
      <c r="B187" s="490"/>
      <c r="C187" s="491"/>
      <c r="D187" s="40" t="s">
        <v>82</v>
      </c>
      <c r="E187" s="370">
        <f t="shared" ref="E187:H189" si="58">SUM(E188)</f>
        <v>0</v>
      </c>
      <c r="F187" s="370"/>
      <c r="G187" s="283">
        <f t="shared" si="58"/>
        <v>0</v>
      </c>
      <c r="H187" s="370">
        <f t="shared" si="58"/>
        <v>0</v>
      </c>
      <c r="I187" s="237" t="e">
        <f t="shared" si="41"/>
        <v>#DIV/0!</v>
      </c>
      <c r="J187" s="304" t="e">
        <f t="shared" si="39"/>
        <v>#DIV/0!</v>
      </c>
    </row>
    <row r="188" spans="1:12" ht="23.45" customHeight="1" x14ac:dyDescent="0.25">
      <c r="A188" s="456" t="s">
        <v>61</v>
      </c>
      <c r="B188" s="457"/>
      <c r="C188" s="458"/>
      <c r="D188" s="314" t="s">
        <v>62</v>
      </c>
      <c r="E188" s="371">
        <f t="shared" si="58"/>
        <v>0</v>
      </c>
      <c r="F188" s="371">
        <f>SUM(F191+F194+F196)</f>
        <v>0</v>
      </c>
      <c r="G188" s="306">
        <f t="shared" si="58"/>
        <v>0</v>
      </c>
      <c r="H188" s="371">
        <f t="shared" si="58"/>
        <v>0</v>
      </c>
      <c r="I188" s="129" t="e">
        <f t="shared" si="41"/>
        <v>#DIV/0!</v>
      </c>
      <c r="J188" s="297" t="e">
        <f t="shared" si="39"/>
        <v>#DIV/0!</v>
      </c>
      <c r="L188" s="239"/>
    </row>
    <row r="189" spans="1:12" x14ac:dyDescent="0.25">
      <c r="A189" s="459">
        <v>3</v>
      </c>
      <c r="B189" s="460"/>
      <c r="C189" s="461"/>
      <c r="D189" s="185" t="s">
        <v>6</v>
      </c>
      <c r="E189" s="372">
        <f t="shared" si="58"/>
        <v>0</v>
      </c>
      <c r="F189" s="372">
        <f t="shared" si="58"/>
        <v>0</v>
      </c>
      <c r="G189" s="284">
        <f t="shared" si="58"/>
        <v>0</v>
      </c>
      <c r="H189" s="372">
        <f t="shared" si="58"/>
        <v>0</v>
      </c>
      <c r="I189" s="235" t="e">
        <f t="shared" si="41"/>
        <v>#DIV/0!</v>
      </c>
      <c r="J189" s="323" t="e">
        <f t="shared" si="39"/>
        <v>#DIV/0!</v>
      </c>
    </row>
    <row r="190" spans="1:12" ht="15" customHeight="1" x14ac:dyDescent="0.25">
      <c r="A190" s="462">
        <v>32</v>
      </c>
      <c r="B190" s="463"/>
      <c r="C190" s="464"/>
      <c r="D190" s="121" t="s">
        <v>15</v>
      </c>
      <c r="E190" s="245">
        <f>SUM(E191+E193+E196)</f>
        <v>0</v>
      </c>
      <c r="F190" s="245">
        <f>SUM(F191+F193+F196)</f>
        <v>0</v>
      </c>
      <c r="G190" s="245">
        <f>SUM(G191+G193+G196)</f>
        <v>0</v>
      </c>
      <c r="H190" s="245">
        <f>SUM(H191+H193+H196)</f>
        <v>0</v>
      </c>
      <c r="I190" s="234" t="e">
        <f t="shared" si="41"/>
        <v>#DIV/0!</v>
      </c>
      <c r="J190" s="322" t="e">
        <f t="shared" si="39"/>
        <v>#DIV/0!</v>
      </c>
    </row>
    <row r="191" spans="1:12" x14ac:dyDescent="0.25">
      <c r="A191" s="190">
        <v>322</v>
      </c>
      <c r="B191" s="191"/>
      <c r="C191" s="192"/>
      <c r="D191" s="43" t="s">
        <v>168</v>
      </c>
      <c r="E191" s="374">
        <f>SUM(E192)</f>
        <v>0</v>
      </c>
      <c r="F191" s="374"/>
      <c r="G191" s="286">
        <f>SUM(G192)</f>
        <v>0</v>
      </c>
      <c r="H191" s="374"/>
      <c r="I191" s="238" t="e">
        <f t="shared" si="41"/>
        <v>#DIV/0!</v>
      </c>
      <c r="J191" s="302" t="e">
        <f t="shared" si="39"/>
        <v>#DIV/0!</v>
      </c>
    </row>
    <row r="192" spans="1:12" ht="19.899999999999999" customHeight="1" x14ac:dyDescent="0.25">
      <c r="A192" s="392">
        <v>3221</v>
      </c>
      <c r="B192" s="393"/>
      <c r="C192" s="394"/>
      <c r="D192" s="395" t="s">
        <v>221</v>
      </c>
      <c r="E192" s="396"/>
      <c r="F192" s="396"/>
      <c r="G192" s="397"/>
      <c r="H192" s="396"/>
      <c r="I192" s="391" t="e">
        <f t="shared" si="41"/>
        <v>#DIV/0!</v>
      </c>
      <c r="J192" s="302" t="e">
        <f t="shared" si="39"/>
        <v>#DIV/0!</v>
      </c>
    </row>
    <row r="193" spans="1:10" x14ac:dyDescent="0.25">
      <c r="A193" s="190">
        <v>323</v>
      </c>
      <c r="B193" s="191"/>
      <c r="C193" s="192"/>
      <c r="D193" s="43" t="s">
        <v>175</v>
      </c>
      <c r="E193" s="374">
        <f>SUM(E194+E195)</f>
        <v>0</v>
      </c>
      <c r="F193" s="374">
        <v>0</v>
      </c>
      <c r="G193" s="286">
        <f>SUM(G194+G195)</f>
        <v>0</v>
      </c>
      <c r="H193" s="374">
        <v>0</v>
      </c>
      <c r="I193" s="238" t="e">
        <f t="shared" si="41"/>
        <v>#DIV/0!</v>
      </c>
      <c r="J193" s="302" t="e">
        <f t="shared" si="39"/>
        <v>#DIV/0!</v>
      </c>
    </row>
    <row r="194" spans="1:10" x14ac:dyDescent="0.25">
      <c r="A194" s="140">
        <v>3231</v>
      </c>
      <c r="B194" s="141"/>
      <c r="C194" s="142"/>
      <c r="D194" s="16" t="s">
        <v>224</v>
      </c>
      <c r="E194" s="247"/>
      <c r="F194" s="247"/>
      <c r="G194" s="279"/>
      <c r="H194" s="247"/>
      <c r="I194" s="48" t="e">
        <f t="shared" si="41"/>
        <v>#DIV/0!</v>
      </c>
      <c r="J194" s="302" t="e">
        <f t="shared" si="39"/>
        <v>#DIV/0!</v>
      </c>
    </row>
    <row r="195" spans="1:10" x14ac:dyDescent="0.25">
      <c r="A195" s="140">
        <v>3239</v>
      </c>
      <c r="B195" s="141"/>
      <c r="C195" s="142"/>
      <c r="D195" s="16" t="s">
        <v>184</v>
      </c>
      <c r="E195" s="247"/>
      <c r="F195" s="247"/>
      <c r="G195" s="279"/>
      <c r="H195" s="247"/>
      <c r="I195" s="48" t="e">
        <f t="shared" si="41"/>
        <v>#DIV/0!</v>
      </c>
      <c r="J195" s="302" t="e">
        <f t="shared" si="39"/>
        <v>#DIV/0!</v>
      </c>
    </row>
    <row r="196" spans="1:10" ht="25.5" x14ac:dyDescent="0.25">
      <c r="A196" s="167">
        <v>329</v>
      </c>
      <c r="B196" s="138"/>
      <c r="C196" s="139"/>
      <c r="D196" s="43" t="s">
        <v>185</v>
      </c>
      <c r="E196" s="246">
        <f>SUM(E197)</f>
        <v>0</v>
      </c>
      <c r="F196" s="246">
        <f>SUM(F197)</f>
        <v>0</v>
      </c>
      <c r="G196" s="278">
        <f t="shared" ref="G196:H196" si="59">SUM(G197)</f>
        <v>0</v>
      </c>
      <c r="H196" s="278">
        <f t="shared" si="59"/>
        <v>0</v>
      </c>
      <c r="I196" s="238" t="e">
        <f t="shared" si="41"/>
        <v>#DIV/0!</v>
      </c>
      <c r="J196" s="302" t="e">
        <f t="shared" si="39"/>
        <v>#DIV/0!</v>
      </c>
    </row>
    <row r="197" spans="1:10" ht="25.5" x14ac:dyDescent="0.25">
      <c r="A197" s="140">
        <v>3299</v>
      </c>
      <c r="B197" s="141"/>
      <c r="C197" s="142"/>
      <c r="D197" s="16" t="s">
        <v>185</v>
      </c>
      <c r="E197" s="247"/>
      <c r="F197" s="247"/>
      <c r="G197" s="279"/>
      <c r="H197" s="247"/>
      <c r="I197" s="48" t="e">
        <f t="shared" si="41"/>
        <v>#DIV/0!</v>
      </c>
      <c r="J197" s="302" t="e">
        <f t="shared" si="39"/>
        <v>#DIV/0!</v>
      </c>
    </row>
    <row r="198" spans="1:10" x14ac:dyDescent="0.25">
      <c r="A198" s="489" t="s">
        <v>83</v>
      </c>
      <c r="B198" s="490"/>
      <c r="C198" s="491"/>
      <c r="D198" s="41" t="s">
        <v>84</v>
      </c>
      <c r="E198" s="370">
        <f t="shared" ref="E198:H200" si="60">SUM(E199)</f>
        <v>827</v>
      </c>
      <c r="F198" s="242">
        <f t="shared" si="60"/>
        <v>911.6</v>
      </c>
      <c r="G198" s="283">
        <f t="shared" si="60"/>
        <v>0</v>
      </c>
      <c r="H198" s="242">
        <f t="shared" si="60"/>
        <v>911.6</v>
      </c>
      <c r="I198" s="237">
        <f t="shared" si="41"/>
        <v>110.229746070133</v>
      </c>
      <c r="J198" s="304">
        <f t="shared" si="39"/>
        <v>100</v>
      </c>
    </row>
    <row r="199" spans="1:10" ht="14.45" customHeight="1" x14ac:dyDescent="0.25">
      <c r="A199" s="492" t="s">
        <v>85</v>
      </c>
      <c r="B199" s="493"/>
      <c r="C199" s="494"/>
      <c r="D199" s="313" t="s">
        <v>62</v>
      </c>
      <c r="E199" s="371">
        <f t="shared" si="60"/>
        <v>827</v>
      </c>
      <c r="F199" s="371">
        <f t="shared" si="60"/>
        <v>911.6</v>
      </c>
      <c r="G199" s="306">
        <f t="shared" si="60"/>
        <v>0</v>
      </c>
      <c r="H199" s="371">
        <f t="shared" si="60"/>
        <v>911.6</v>
      </c>
      <c r="I199" s="129">
        <f t="shared" si="41"/>
        <v>110.229746070133</v>
      </c>
      <c r="J199" s="297">
        <f t="shared" si="39"/>
        <v>100</v>
      </c>
    </row>
    <row r="200" spans="1:10" x14ac:dyDescent="0.25">
      <c r="A200" s="200">
        <v>3</v>
      </c>
      <c r="B200" s="183"/>
      <c r="C200" s="184"/>
      <c r="D200" s="201" t="s">
        <v>6</v>
      </c>
      <c r="E200" s="372">
        <f t="shared" si="60"/>
        <v>827</v>
      </c>
      <c r="F200" s="372">
        <f t="shared" si="60"/>
        <v>911.6</v>
      </c>
      <c r="G200" s="284">
        <f t="shared" si="60"/>
        <v>0</v>
      </c>
      <c r="H200" s="372">
        <f t="shared" si="60"/>
        <v>911.6</v>
      </c>
      <c r="I200" s="235">
        <f t="shared" si="41"/>
        <v>110.229746070133</v>
      </c>
      <c r="J200" s="323">
        <f t="shared" si="39"/>
        <v>100</v>
      </c>
    </row>
    <row r="201" spans="1:10" x14ac:dyDescent="0.25">
      <c r="A201" s="132">
        <v>32</v>
      </c>
      <c r="B201" s="133"/>
      <c r="C201" s="134"/>
      <c r="D201" s="199" t="s">
        <v>15</v>
      </c>
      <c r="E201" s="245">
        <f>SUM(E202)</f>
        <v>827</v>
      </c>
      <c r="F201" s="245">
        <f>SUM(F202)</f>
        <v>911.6</v>
      </c>
      <c r="G201" s="245">
        <f>SUM(G202)</f>
        <v>0</v>
      </c>
      <c r="H201" s="245">
        <f>SUM(H202)</f>
        <v>911.6</v>
      </c>
      <c r="I201" s="234">
        <f t="shared" si="41"/>
        <v>110.229746070133</v>
      </c>
      <c r="J201" s="322">
        <f t="shared" si="39"/>
        <v>100</v>
      </c>
    </row>
    <row r="202" spans="1:10" x14ac:dyDescent="0.25">
      <c r="A202" s="175">
        <v>323</v>
      </c>
      <c r="B202" s="147"/>
      <c r="C202" s="148"/>
      <c r="D202" s="204" t="s">
        <v>175</v>
      </c>
      <c r="E202" s="246">
        <f>SUM(E203+E204)</f>
        <v>827</v>
      </c>
      <c r="F202" s="246">
        <f>SUM(F203+F204)</f>
        <v>911.6</v>
      </c>
      <c r="G202" s="246">
        <f>SUM(G203+G204)</f>
        <v>0</v>
      </c>
      <c r="H202" s="246">
        <f>SUM(H203+H204)</f>
        <v>911.6</v>
      </c>
      <c r="I202" s="238">
        <f t="shared" si="41"/>
        <v>110.229746070133</v>
      </c>
      <c r="J202" s="302">
        <f t="shared" si="39"/>
        <v>100</v>
      </c>
    </row>
    <row r="203" spans="1:10" x14ac:dyDescent="0.25">
      <c r="A203" s="176">
        <v>3238</v>
      </c>
      <c r="B203" s="177"/>
      <c r="C203" s="178"/>
      <c r="D203" s="203" t="s">
        <v>183</v>
      </c>
      <c r="E203" s="247">
        <v>0</v>
      </c>
      <c r="F203" s="247">
        <v>911.6</v>
      </c>
      <c r="G203" s="279">
        <v>0</v>
      </c>
      <c r="H203" s="247">
        <v>911.6</v>
      </c>
      <c r="I203" s="48" t="e">
        <f t="shared" si="41"/>
        <v>#DIV/0!</v>
      </c>
      <c r="J203" s="302">
        <f t="shared" si="39"/>
        <v>100</v>
      </c>
    </row>
    <row r="204" spans="1:10" x14ac:dyDescent="0.25">
      <c r="A204" s="176">
        <v>3239</v>
      </c>
      <c r="B204" s="384"/>
      <c r="C204" s="178"/>
      <c r="D204" s="203" t="s">
        <v>184</v>
      </c>
      <c r="E204" s="247">
        <v>827</v>
      </c>
      <c r="F204" s="247">
        <v>0</v>
      </c>
      <c r="G204" s="279">
        <v>0</v>
      </c>
      <c r="H204" s="247">
        <v>0</v>
      </c>
      <c r="I204" s="48">
        <f t="shared" si="41"/>
        <v>0</v>
      </c>
      <c r="J204" s="302" t="e">
        <f t="shared" si="39"/>
        <v>#DIV/0!</v>
      </c>
    </row>
    <row r="205" spans="1:10" ht="25.5" x14ac:dyDescent="0.25">
      <c r="A205" s="475" t="s">
        <v>86</v>
      </c>
      <c r="B205" s="476"/>
      <c r="C205" s="477"/>
      <c r="D205" s="41" t="s">
        <v>87</v>
      </c>
      <c r="E205" s="242">
        <f>SUM(E206)</f>
        <v>0</v>
      </c>
      <c r="F205" s="242">
        <f>SUM(F206)</f>
        <v>45000</v>
      </c>
      <c r="G205" s="283">
        <f>SUM(G206)</f>
        <v>0</v>
      </c>
      <c r="H205" s="377">
        <f>SUM(H206)</f>
        <v>44178.62</v>
      </c>
      <c r="I205" s="237" t="e">
        <f t="shared" si="41"/>
        <v>#DIV/0!</v>
      </c>
      <c r="J205" s="304">
        <f t="shared" si="39"/>
        <v>98.174711111111108</v>
      </c>
    </row>
    <row r="206" spans="1:10" ht="25.5" x14ac:dyDescent="0.25">
      <c r="A206" s="456" t="s">
        <v>72</v>
      </c>
      <c r="B206" s="457"/>
      <c r="C206" s="458"/>
      <c r="D206" s="315" t="s">
        <v>92</v>
      </c>
      <c r="E206" s="371">
        <f>SUM(E207+E211)</f>
        <v>0</v>
      </c>
      <c r="F206" s="371">
        <f>SUM(F207+F211)</f>
        <v>45000</v>
      </c>
      <c r="G206" s="306">
        <f>SUM(G207+G211)</f>
        <v>0</v>
      </c>
      <c r="H206" s="371">
        <f>SUM(H207+H211)</f>
        <v>44178.62</v>
      </c>
      <c r="I206" s="129" t="e">
        <f t="shared" si="41"/>
        <v>#DIV/0!</v>
      </c>
      <c r="J206" s="297">
        <f t="shared" si="39"/>
        <v>98.174711111111108</v>
      </c>
    </row>
    <row r="207" spans="1:10" x14ac:dyDescent="0.25">
      <c r="A207" s="504">
        <v>3</v>
      </c>
      <c r="B207" s="505"/>
      <c r="C207" s="506"/>
      <c r="D207" s="212" t="s">
        <v>6</v>
      </c>
      <c r="E207" s="372">
        <f>SUM(E208)</f>
        <v>0</v>
      </c>
      <c r="F207" s="372">
        <f>SUM(F208)</f>
        <v>0</v>
      </c>
      <c r="G207" s="284">
        <f>SUM(G208)</f>
        <v>0</v>
      </c>
      <c r="H207" s="372">
        <f>SUM(H208)</f>
        <v>0</v>
      </c>
      <c r="I207" s="235" t="e">
        <f t="shared" si="41"/>
        <v>#DIV/0!</v>
      </c>
      <c r="J207" s="323" t="e">
        <f t="shared" si="39"/>
        <v>#DIV/0!</v>
      </c>
    </row>
    <row r="208" spans="1:10" ht="38.25" x14ac:dyDescent="0.25">
      <c r="A208" s="507">
        <v>37</v>
      </c>
      <c r="B208" s="508"/>
      <c r="C208" s="509"/>
      <c r="D208" s="208" t="s">
        <v>43</v>
      </c>
      <c r="E208" s="245">
        <f>SUM(E209)</f>
        <v>0</v>
      </c>
      <c r="F208" s="245">
        <f t="shared" ref="F208:H208" si="61">SUM(F209)</f>
        <v>0</v>
      </c>
      <c r="G208" s="285">
        <f t="shared" si="61"/>
        <v>0</v>
      </c>
      <c r="H208" s="245">
        <f t="shared" si="61"/>
        <v>0</v>
      </c>
      <c r="I208" s="234" t="e">
        <f t="shared" si="41"/>
        <v>#DIV/0!</v>
      </c>
      <c r="J208" s="322" t="e">
        <f t="shared" si="39"/>
        <v>#DIV/0!</v>
      </c>
    </row>
    <row r="209" spans="1:10" ht="25.5" x14ac:dyDescent="0.25">
      <c r="A209" s="193">
        <v>372</v>
      </c>
      <c r="B209" s="194"/>
      <c r="C209" s="195"/>
      <c r="D209" s="135" t="s">
        <v>231</v>
      </c>
      <c r="E209" s="246">
        <f>SUM(E210)</f>
        <v>0</v>
      </c>
      <c r="F209" s="246"/>
      <c r="G209" s="278">
        <f t="shared" ref="G209:H209" si="62">SUM(G210)</f>
        <v>0</v>
      </c>
      <c r="H209" s="246">
        <f t="shared" si="62"/>
        <v>0</v>
      </c>
      <c r="I209" s="238" t="e">
        <f t="shared" si="41"/>
        <v>#DIV/0!</v>
      </c>
      <c r="J209" s="302" t="e">
        <f t="shared" si="39"/>
        <v>#DIV/0!</v>
      </c>
    </row>
    <row r="210" spans="1:10" ht="25.5" x14ac:dyDescent="0.25">
      <c r="A210" s="196">
        <v>3722</v>
      </c>
      <c r="B210" s="197"/>
      <c r="C210" s="198"/>
      <c r="D210" s="136" t="s">
        <v>236</v>
      </c>
      <c r="E210" s="247"/>
      <c r="F210" s="247"/>
      <c r="G210" s="279"/>
      <c r="H210" s="247"/>
      <c r="I210" s="48" t="e">
        <f t="shared" si="41"/>
        <v>#DIV/0!</v>
      </c>
      <c r="J210" s="302" t="e">
        <f t="shared" ref="J210:J276" si="63">SUM(H210/F210*100)</f>
        <v>#DIV/0!</v>
      </c>
    </row>
    <row r="211" spans="1:10" ht="25.5" x14ac:dyDescent="0.25">
      <c r="A211" s="504">
        <v>4</v>
      </c>
      <c r="B211" s="505"/>
      <c r="C211" s="506"/>
      <c r="D211" s="212" t="s">
        <v>8</v>
      </c>
      <c r="E211" s="372">
        <f>SUM(E212)</f>
        <v>0</v>
      </c>
      <c r="F211" s="372">
        <f t="shared" ref="F211:H212" si="64">SUM(F212)</f>
        <v>45000</v>
      </c>
      <c r="G211" s="284">
        <f t="shared" si="64"/>
        <v>0</v>
      </c>
      <c r="H211" s="372">
        <f t="shared" si="64"/>
        <v>44178.62</v>
      </c>
      <c r="I211" s="235" t="e">
        <f t="shared" si="41"/>
        <v>#DIV/0!</v>
      </c>
      <c r="J211" s="323">
        <f t="shared" si="63"/>
        <v>98.174711111111108</v>
      </c>
    </row>
    <row r="212" spans="1:10" ht="25.5" x14ac:dyDescent="0.25">
      <c r="A212" s="507">
        <v>42</v>
      </c>
      <c r="B212" s="508"/>
      <c r="C212" s="509"/>
      <c r="D212" s="121" t="s">
        <v>20</v>
      </c>
      <c r="E212" s="245">
        <f>SUM(E213)</f>
        <v>0</v>
      </c>
      <c r="F212" s="245">
        <f t="shared" si="64"/>
        <v>45000</v>
      </c>
      <c r="G212" s="285">
        <f t="shared" si="64"/>
        <v>0</v>
      </c>
      <c r="H212" s="245">
        <f t="shared" si="64"/>
        <v>44178.62</v>
      </c>
      <c r="I212" s="234" t="e">
        <f t="shared" si="41"/>
        <v>#DIV/0!</v>
      </c>
      <c r="J212" s="322">
        <f t="shared" si="63"/>
        <v>98.174711111111108</v>
      </c>
    </row>
    <row r="213" spans="1:10" ht="25.5" x14ac:dyDescent="0.25">
      <c r="A213" s="193">
        <v>424</v>
      </c>
      <c r="B213" s="194"/>
      <c r="C213" s="195"/>
      <c r="D213" s="43" t="s">
        <v>203</v>
      </c>
      <c r="E213" s="246">
        <f>SUM(E214)</f>
        <v>0</v>
      </c>
      <c r="F213" s="246">
        <f>SUM(F214)</f>
        <v>45000</v>
      </c>
      <c r="G213" s="246">
        <f>SUM(G214)</f>
        <v>0</v>
      </c>
      <c r="H213" s="246">
        <f>SUM(H214)</f>
        <v>44178.62</v>
      </c>
      <c r="I213" s="238" t="e">
        <f t="shared" si="41"/>
        <v>#DIV/0!</v>
      </c>
      <c r="J213" s="302">
        <f t="shared" si="63"/>
        <v>98.174711111111108</v>
      </c>
    </row>
    <row r="214" spans="1:10" x14ac:dyDescent="0.25">
      <c r="A214" s="196">
        <v>4241</v>
      </c>
      <c r="B214" s="197"/>
      <c r="C214" s="198"/>
      <c r="D214" s="16" t="s">
        <v>204</v>
      </c>
      <c r="E214" s="247"/>
      <c r="F214" s="247">
        <v>45000</v>
      </c>
      <c r="G214" s="279">
        <v>0</v>
      </c>
      <c r="H214" s="247">
        <v>44178.62</v>
      </c>
      <c r="I214" s="48" t="e">
        <f t="shared" si="41"/>
        <v>#DIV/0!</v>
      </c>
      <c r="J214" s="302">
        <f t="shared" si="63"/>
        <v>98.174711111111108</v>
      </c>
    </row>
    <row r="215" spans="1:10" x14ac:dyDescent="0.25">
      <c r="A215" s="489" t="s">
        <v>89</v>
      </c>
      <c r="B215" s="490"/>
      <c r="C215" s="491"/>
      <c r="D215" s="41" t="s">
        <v>93</v>
      </c>
      <c r="E215" s="242">
        <f>SUM(E216)</f>
        <v>0</v>
      </c>
      <c r="F215" s="370">
        <f>SUM(F216)</f>
        <v>2654</v>
      </c>
      <c r="G215" s="283">
        <f>SUM(G216)</f>
        <v>0</v>
      </c>
      <c r="H215" s="242">
        <f>SUM(H216)</f>
        <v>0</v>
      </c>
      <c r="I215" s="237" t="e">
        <f t="shared" ref="I215:I320" si="65">SUM(H215/E215*100)</f>
        <v>#DIV/0!</v>
      </c>
      <c r="J215" s="304">
        <f t="shared" si="63"/>
        <v>0</v>
      </c>
    </row>
    <row r="216" spans="1:10" ht="25.5" x14ac:dyDescent="0.25">
      <c r="A216" s="510" t="s">
        <v>72</v>
      </c>
      <c r="B216" s="510"/>
      <c r="C216" s="510"/>
      <c r="D216" s="315" t="s">
        <v>92</v>
      </c>
      <c r="E216" s="371">
        <f>SUM(E217+E223)</f>
        <v>0</v>
      </c>
      <c r="F216" s="371">
        <f>SUM(F217+F223)</f>
        <v>2654</v>
      </c>
      <c r="G216" s="306">
        <f>SUM(G217+G223)</f>
        <v>0</v>
      </c>
      <c r="H216" s="371">
        <f>SUM(H217+H223)</f>
        <v>0</v>
      </c>
      <c r="I216" s="129" t="e">
        <f t="shared" si="65"/>
        <v>#DIV/0!</v>
      </c>
      <c r="J216" s="297">
        <f t="shared" si="63"/>
        <v>0</v>
      </c>
    </row>
    <row r="217" spans="1:10" x14ac:dyDescent="0.25">
      <c r="A217" s="511">
        <v>3</v>
      </c>
      <c r="B217" s="511"/>
      <c r="C217" s="511"/>
      <c r="D217" s="212" t="s">
        <v>6</v>
      </c>
      <c r="E217" s="372">
        <f>SUM(E218+E221)</f>
        <v>0</v>
      </c>
      <c r="F217" s="372">
        <f>SUM(F218+F221)</f>
        <v>2654</v>
      </c>
      <c r="G217" s="372">
        <f>SUM(G218+G221)</f>
        <v>0</v>
      </c>
      <c r="H217" s="372">
        <f>SUM(H218+H221)</f>
        <v>0</v>
      </c>
      <c r="I217" s="235" t="e">
        <f t="shared" si="65"/>
        <v>#DIV/0!</v>
      </c>
      <c r="J217" s="323">
        <f t="shared" si="63"/>
        <v>0</v>
      </c>
    </row>
    <row r="218" spans="1:10" x14ac:dyDescent="0.25">
      <c r="A218" s="216">
        <v>32</v>
      </c>
      <c r="B218" s="217"/>
      <c r="C218" s="218"/>
      <c r="D218" s="398" t="s">
        <v>15</v>
      </c>
      <c r="E218" s="245">
        <f t="shared" ref="E218:H219" si="66">SUM(E219)</f>
        <v>0</v>
      </c>
      <c r="F218" s="245">
        <f t="shared" si="66"/>
        <v>265</v>
      </c>
      <c r="G218" s="285">
        <f t="shared" si="66"/>
        <v>0</v>
      </c>
      <c r="H218" s="245">
        <f t="shared" si="66"/>
        <v>0</v>
      </c>
      <c r="I218" s="234" t="e">
        <f t="shared" si="65"/>
        <v>#DIV/0!</v>
      </c>
      <c r="J218" s="322">
        <f t="shared" si="63"/>
        <v>0</v>
      </c>
    </row>
    <row r="219" spans="1:10" x14ac:dyDescent="0.25">
      <c r="A219" s="167">
        <v>323</v>
      </c>
      <c r="B219" s="138"/>
      <c r="C219" s="139"/>
      <c r="D219" s="43" t="s">
        <v>175</v>
      </c>
      <c r="E219" s="246">
        <f t="shared" si="66"/>
        <v>0</v>
      </c>
      <c r="F219" s="246">
        <f t="shared" si="66"/>
        <v>265</v>
      </c>
      <c r="G219" s="246">
        <f t="shared" si="66"/>
        <v>0</v>
      </c>
      <c r="H219" s="246">
        <f t="shared" si="66"/>
        <v>0</v>
      </c>
      <c r="I219" s="238" t="e">
        <f>SUM(#REF!/H219*100)</f>
        <v>#REF!</v>
      </c>
      <c r="J219" s="302">
        <f t="shared" si="63"/>
        <v>0</v>
      </c>
    </row>
    <row r="220" spans="1:10" x14ac:dyDescent="0.25">
      <c r="A220" s="176">
        <v>3239</v>
      </c>
      <c r="B220" s="177"/>
      <c r="C220" s="178"/>
      <c r="D220" s="203" t="s">
        <v>184</v>
      </c>
      <c r="E220" s="247">
        <v>0</v>
      </c>
      <c r="F220" s="247">
        <v>265</v>
      </c>
      <c r="G220" s="279">
        <v>0</v>
      </c>
      <c r="H220" s="247">
        <v>0</v>
      </c>
      <c r="I220" s="48" t="e">
        <f t="shared" si="65"/>
        <v>#DIV/0!</v>
      </c>
      <c r="J220" s="302">
        <f t="shared" si="63"/>
        <v>0</v>
      </c>
    </row>
    <row r="221" spans="1:10" ht="28.15" customHeight="1" x14ac:dyDescent="0.25">
      <c r="A221" s="167">
        <v>329</v>
      </c>
      <c r="B221" s="138"/>
      <c r="C221" s="139"/>
      <c r="D221" s="43" t="s">
        <v>185</v>
      </c>
      <c r="E221" s="246">
        <f>SUM(E222)</f>
        <v>0</v>
      </c>
      <c r="F221" s="246">
        <f>SUM(F222)</f>
        <v>2389</v>
      </c>
      <c r="G221" s="278">
        <f t="shared" ref="G221:H221" si="67">SUM(G222)</f>
        <v>0</v>
      </c>
      <c r="H221" s="278">
        <f t="shared" si="67"/>
        <v>0</v>
      </c>
      <c r="I221" s="48" t="e">
        <f t="shared" si="65"/>
        <v>#DIV/0!</v>
      </c>
      <c r="J221" s="302">
        <f t="shared" si="63"/>
        <v>0</v>
      </c>
    </row>
    <row r="222" spans="1:10" ht="27" customHeight="1" x14ac:dyDescent="0.25">
      <c r="A222" s="140">
        <v>3299</v>
      </c>
      <c r="B222" s="141"/>
      <c r="C222" s="142"/>
      <c r="D222" s="16" t="s">
        <v>185</v>
      </c>
      <c r="E222" s="247">
        <v>0</v>
      </c>
      <c r="F222" s="247">
        <v>2389</v>
      </c>
      <c r="G222" s="279">
        <v>0</v>
      </c>
      <c r="H222" s="247">
        <v>0</v>
      </c>
      <c r="I222" s="48" t="e">
        <f t="shared" si="65"/>
        <v>#DIV/0!</v>
      </c>
      <c r="J222" s="302">
        <f t="shared" si="63"/>
        <v>0</v>
      </c>
    </row>
    <row r="223" spans="1:10" ht="25.5" x14ac:dyDescent="0.25">
      <c r="A223" s="504">
        <v>4</v>
      </c>
      <c r="B223" s="505"/>
      <c r="C223" s="506"/>
      <c r="D223" s="212" t="s">
        <v>8</v>
      </c>
      <c r="E223" s="372">
        <f>SUM(E224)</f>
        <v>0</v>
      </c>
      <c r="F223" s="372">
        <f t="shared" ref="F223:H224" si="68">SUM(F224)</f>
        <v>0</v>
      </c>
      <c r="G223" s="284">
        <f t="shared" si="68"/>
        <v>0</v>
      </c>
      <c r="H223" s="372">
        <f t="shared" si="68"/>
        <v>0</v>
      </c>
      <c r="I223" s="235" t="e">
        <f t="shared" si="65"/>
        <v>#DIV/0!</v>
      </c>
      <c r="J223" s="323" t="e">
        <f t="shared" si="63"/>
        <v>#DIV/0!</v>
      </c>
    </row>
    <row r="224" spans="1:10" ht="25.5" x14ac:dyDescent="0.25">
      <c r="A224" s="507">
        <v>42</v>
      </c>
      <c r="B224" s="508"/>
      <c r="C224" s="509"/>
      <c r="D224" s="121" t="s">
        <v>20</v>
      </c>
      <c r="E224" s="245">
        <f>SUM(E225)</f>
        <v>0</v>
      </c>
      <c r="F224" s="245">
        <f t="shared" si="68"/>
        <v>0</v>
      </c>
      <c r="G224" s="285">
        <f t="shared" si="68"/>
        <v>0</v>
      </c>
      <c r="H224" s="245">
        <f t="shared" si="68"/>
        <v>0</v>
      </c>
      <c r="I224" s="234" t="e">
        <f t="shared" si="65"/>
        <v>#DIV/0!</v>
      </c>
      <c r="J224" s="322" t="e">
        <f t="shared" si="63"/>
        <v>#DIV/0!</v>
      </c>
    </row>
    <row r="225" spans="1:10" ht="25.5" x14ac:dyDescent="0.25">
      <c r="A225" s="193">
        <v>424</v>
      </c>
      <c r="B225" s="194"/>
      <c r="C225" s="195"/>
      <c r="D225" s="43" t="s">
        <v>203</v>
      </c>
      <c r="E225" s="246">
        <f>SUM(E226)</f>
        <v>0</v>
      </c>
      <c r="F225" s="246">
        <f>SUM(F226)</f>
        <v>0</v>
      </c>
      <c r="G225" s="246">
        <f>SUM(G226)</f>
        <v>0</v>
      </c>
      <c r="H225" s="246">
        <f>SUM(H226)</f>
        <v>0</v>
      </c>
      <c r="I225" s="238" t="e">
        <f t="shared" si="65"/>
        <v>#DIV/0!</v>
      </c>
      <c r="J225" s="302" t="e">
        <f t="shared" si="63"/>
        <v>#DIV/0!</v>
      </c>
    </row>
    <row r="226" spans="1:10" x14ac:dyDescent="0.25">
      <c r="A226" s="196">
        <v>4241</v>
      </c>
      <c r="B226" s="197"/>
      <c r="C226" s="198"/>
      <c r="D226" s="16" t="s">
        <v>204</v>
      </c>
      <c r="E226" s="247">
        <v>0</v>
      </c>
      <c r="F226" s="247">
        <v>0</v>
      </c>
      <c r="G226" s="279">
        <v>0</v>
      </c>
      <c r="H226" s="247">
        <v>0</v>
      </c>
      <c r="I226" s="48" t="e">
        <f t="shared" si="65"/>
        <v>#DIV/0!</v>
      </c>
      <c r="J226" s="302" t="e">
        <f t="shared" si="63"/>
        <v>#DIV/0!</v>
      </c>
    </row>
    <row r="227" spans="1:10" ht="25.5" x14ac:dyDescent="0.25">
      <c r="A227" s="512" t="s">
        <v>90</v>
      </c>
      <c r="B227" s="512"/>
      <c r="C227" s="512"/>
      <c r="D227" s="41" t="s">
        <v>95</v>
      </c>
      <c r="E227" s="242">
        <f>SUM(E228+E237+E256)</f>
        <v>0</v>
      </c>
      <c r="F227" s="242">
        <f>SUM(F228+F237+F256)</f>
        <v>1460</v>
      </c>
      <c r="G227" s="242">
        <f>SUM(G228+G237+G256)</f>
        <v>0</v>
      </c>
      <c r="H227" s="242">
        <f>SUM(H228+H237+H256)</f>
        <v>0</v>
      </c>
      <c r="I227" s="237" t="e">
        <f t="shared" si="65"/>
        <v>#DIV/0!</v>
      </c>
      <c r="J227" s="304">
        <f t="shared" si="63"/>
        <v>0</v>
      </c>
    </row>
    <row r="228" spans="1:10" ht="25.5" x14ac:dyDescent="0.25">
      <c r="A228" s="510" t="s">
        <v>96</v>
      </c>
      <c r="B228" s="510"/>
      <c r="C228" s="510"/>
      <c r="D228" s="315" t="s">
        <v>97</v>
      </c>
      <c r="E228" s="371">
        <f>SUM(E229+E233)</f>
        <v>0</v>
      </c>
      <c r="F228" s="371">
        <f>SUM(F229+F233)</f>
        <v>1460</v>
      </c>
      <c r="G228" s="371">
        <f>SUM(G229+G233)</f>
        <v>0</v>
      </c>
      <c r="H228" s="371">
        <f>SUM(H229+H233)</f>
        <v>0</v>
      </c>
      <c r="I228" s="129" t="e">
        <f t="shared" si="65"/>
        <v>#DIV/0!</v>
      </c>
      <c r="J228" s="297">
        <f t="shared" si="63"/>
        <v>0</v>
      </c>
    </row>
    <row r="229" spans="1:10" x14ac:dyDescent="0.25">
      <c r="A229" s="513">
        <v>3</v>
      </c>
      <c r="B229" s="513"/>
      <c r="C229" s="513"/>
      <c r="D229" s="212" t="s">
        <v>6</v>
      </c>
      <c r="E229" s="372">
        <f t="shared" ref="E229:H229" si="69">SUM(E230)</f>
        <v>0</v>
      </c>
      <c r="F229" s="372">
        <f t="shared" si="69"/>
        <v>133</v>
      </c>
      <c r="G229" s="372">
        <f t="shared" si="69"/>
        <v>0</v>
      </c>
      <c r="H229" s="372">
        <f t="shared" si="69"/>
        <v>0</v>
      </c>
      <c r="I229" s="235" t="e">
        <f t="shared" si="65"/>
        <v>#DIV/0!</v>
      </c>
      <c r="J229" s="323">
        <f t="shared" si="63"/>
        <v>0</v>
      </c>
    </row>
    <row r="230" spans="1:10" x14ac:dyDescent="0.25">
      <c r="A230" s="514">
        <v>32</v>
      </c>
      <c r="B230" s="514"/>
      <c r="C230" s="514"/>
      <c r="D230" s="208" t="s">
        <v>15</v>
      </c>
      <c r="E230" s="245">
        <f t="shared" ref="E230:H231" si="70">SUM(E231)</f>
        <v>0</v>
      </c>
      <c r="F230" s="245">
        <f t="shared" si="70"/>
        <v>133</v>
      </c>
      <c r="G230" s="245">
        <f t="shared" si="70"/>
        <v>0</v>
      </c>
      <c r="H230" s="245">
        <f t="shared" si="70"/>
        <v>0</v>
      </c>
      <c r="I230" s="234" t="e">
        <f t="shared" si="65"/>
        <v>#DIV/0!</v>
      </c>
      <c r="J230" s="322">
        <f t="shared" si="63"/>
        <v>0</v>
      </c>
    </row>
    <row r="231" spans="1:10" x14ac:dyDescent="0.25">
      <c r="A231" s="193">
        <v>322</v>
      </c>
      <c r="B231" s="194"/>
      <c r="C231" s="195"/>
      <c r="D231" s="225" t="s">
        <v>168</v>
      </c>
      <c r="E231" s="246">
        <f t="shared" si="70"/>
        <v>0</v>
      </c>
      <c r="F231" s="246">
        <f t="shared" si="70"/>
        <v>133</v>
      </c>
      <c r="G231" s="246">
        <f t="shared" si="70"/>
        <v>0</v>
      </c>
      <c r="H231" s="246">
        <f t="shared" si="70"/>
        <v>0</v>
      </c>
      <c r="I231" s="238" t="e">
        <f t="shared" si="65"/>
        <v>#DIV/0!</v>
      </c>
      <c r="J231" s="302">
        <f t="shared" si="63"/>
        <v>0</v>
      </c>
    </row>
    <row r="232" spans="1:10" ht="25.5" x14ac:dyDescent="0.25">
      <c r="A232" s="140">
        <v>3221</v>
      </c>
      <c r="B232" s="141"/>
      <c r="C232" s="142"/>
      <c r="D232" s="136" t="s">
        <v>221</v>
      </c>
      <c r="E232" s="247">
        <v>0</v>
      </c>
      <c r="F232" s="247">
        <v>133</v>
      </c>
      <c r="G232" s="279">
        <v>0</v>
      </c>
      <c r="H232" s="247">
        <v>0</v>
      </c>
      <c r="I232" s="48" t="e">
        <f t="shared" si="65"/>
        <v>#DIV/0!</v>
      </c>
      <c r="J232" s="302">
        <f t="shared" si="63"/>
        <v>0</v>
      </c>
    </row>
    <row r="233" spans="1:10" ht="24" customHeight="1" x14ac:dyDescent="0.25">
      <c r="A233" s="226">
        <v>4</v>
      </c>
      <c r="B233" s="227"/>
      <c r="C233" s="227"/>
      <c r="D233" s="42" t="s">
        <v>8</v>
      </c>
      <c r="E233" s="274">
        <f t="shared" ref="E233:H235" si="71">SUM(E234)</f>
        <v>0</v>
      </c>
      <c r="F233" s="274">
        <f t="shared" si="71"/>
        <v>1327</v>
      </c>
      <c r="G233" s="274">
        <f t="shared" si="71"/>
        <v>0</v>
      </c>
      <c r="H233" s="274">
        <f t="shared" si="71"/>
        <v>0</v>
      </c>
      <c r="I233" s="238" t="e">
        <f t="shared" si="65"/>
        <v>#DIV/0!</v>
      </c>
      <c r="J233" s="302">
        <f t="shared" si="63"/>
        <v>0</v>
      </c>
    </row>
    <row r="234" spans="1:10" ht="25.15" customHeight="1" x14ac:dyDescent="0.25">
      <c r="A234" s="507">
        <v>42</v>
      </c>
      <c r="B234" s="508"/>
      <c r="C234" s="509"/>
      <c r="D234" s="121" t="s">
        <v>20</v>
      </c>
      <c r="E234" s="274">
        <f t="shared" si="71"/>
        <v>0</v>
      </c>
      <c r="F234" s="274">
        <f t="shared" si="71"/>
        <v>1327</v>
      </c>
      <c r="G234" s="274">
        <f t="shared" si="71"/>
        <v>0</v>
      </c>
      <c r="H234" s="274">
        <f t="shared" si="71"/>
        <v>0</v>
      </c>
      <c r="I234" s="238" t="e">
        <f t="shared" si="65"/>
        <v>#DIV/0!</v>
      </c>
      <c r="J234" s="302">
        <f t="shared" si="63"/>
        <v>0</v>
      </c>
    </row>
    <row r="235" spans="1:10" ht="25.5" x14ac:dyDescent="0.25">
      <c r="A235" s="193">
        <v>424</v>
      </c>
      <c r="B235" s="194"/>
      <c r="C235" s="195"/>
      <c r="D235" s="43" t="s">
        <v>203</v>
      </c>
      <c r="E235" s="247">
        <f t="shared" si="71"/>
        <v>0</v>
      </c>
      <c r="F235" s="247">
        <f t="shared" si="71"/>
        <v>1327</v>
      </c>
      <c r="G235" s="247">
        <f t="shared" si="71"/>
        <v>0</v>
      </c>
      <c r="H235" s="247">
        <f t="shared" si="71"/>
        <v>0</v>
      </c>
      <c r="I235" s="48" t="e">
        <f t="shared" si="65"/>
        <v>#DIV/0!</v>
      </c>
      <c r="J235" s="302">
        <f t="shared" si="63"/>
        <v>0</v>
      </c>
    </row>
    <row r="236" spans="1:10" x14ac:dyDescent="0.25">
      <c r="A236" s="196">
        <v>4241</v>
      </c>
      <c r="B236" s="197"/>
      <c r="C236" s="198"/>
      <c r="D236" s="16" t="s">
        <v>204</v>
      </c>
      <c r="E236" s="247">
        <v>0</v>
      </c>
      <c r="F236" s="247">
        <v>1327</v>
      </c>
      <c r="G236" s="290">
        <v>0</v>
      </c>
      <c r="H236" s="247">
        <v>0</v>
      </c>
      <c r="I236" s="48" t="e">
        <f t="shared" si="65"/>
        <v>#DIV/0!</v>
      </c>
      <c r="J236" s="302"/>
    </row>
    <row r="237" spans="1:10" x14ac:dyDescent="0.25">
      <c r="A237" s="515" t="s">
        <v>98</v>
      </c>
      <c r="B237" s="515"/>
      <c r="C237" s="515"/>
      <c r="D237" s="315" t="s">
        <v>99</v>
      </c>
      <c r="E237" s="371">
        <f>SUM(E238+E250)</f>
        <v>0</v>
      </c>
      <c r="F237" s="371">
        <f t="shared" ref="F237:H237" si="72">SUM(F238+F250)</f>
        <v>0</v>
      </c>
      <c r="G237" s="306">
        <f t="shared" si="72"/>
        <v>0</v>
      </c>
      <c r="H237" s="371">
        <f t="shared" si="72"/>
        <v>0</v>
      </c>
      <c r="I237" s="129" t="e">
        <f t="shared" si="65"/>
        <v>#DIV/0!</v>
      </c>
      <c r="J237" s="297" t="e">
        <f t="shared" si="63"/>
        <v>#DIV/0!</v>
      </c>
    </row>
    <row r="238" spans="1:10" x14ac:dyDescent="0.25">
      <c r="A238" s="209">
        <v>3</v>
      </c>
      <c r="B238" s="210"/>
      <c r="C238" s="211"/>
      <c r="D238" s="189" t="s">
        <v>6</v>
      </c>
      <c r="E238" s="372">
        <f>SUM(E239)</f>
        <v>0</v>
      </c>
      <c r="F238" s="372">
        <f t="shared" ref="F238:H238" si="73">SUM(F239)</f>
        <v>0</v>
      </c>
      <c r="G238" s="284">
        <f t="shared" si="73"/>
        <v>0</v>
      </c>
      <c r="H238" s="372">
        <f t="shared" si="73"/>
        <v>0</v>
      </c>
      <c r="I238" s="235" t="e">
        <f t="shared" si="65"/>
        <v>#DIV/0!</v>
      </c>
      <c r="J238" s="323" t="e">
        <f t="shared" si="63"/>
        <v>#DIV/0!</v>
      </c>
    </row>
    <row r="239" spans="1:10" x14ac:dyDescent="0.25">
      <c r="A239" s="205">
        <v>32</v>
      </c>
      <c r="B239" s="206"/>
      <c r="C239" s="207"/>
      <c r="D239" s="219" t="s">
        <v>15</v>
      </c>
      <c r="E239" s="245">
        <f>SUM(E240+E242+E245+E248)</f>
        <v>0</v>
      </c>
      <c r="F239" s="245">
        <f>SUM(F240+F242+F245+F248)</f>
        <v>0</v>
      </c>
      <c r="G239" s="285">
        <f>SUM(G240+G242+G245+G248)</f>
        <v>0</v>
      </c>
      <c r="H239" s="245">
        <f>SUM(H240+H242+H245+H248)</f>
        <v>0</v>
      </c>
      <c r="I239" s="234" t="e">
        <f t="shared" si="65"/>
        <v>#DIV/0!</v>
      </c>
      <c r="J239" s="322" t="e">
        <f t="shared" si="63"/>
        <v>#DIV/0!</v>
      </c>
    </row>
    <row r="240" spans="1:10" x14ac:dyDescent="0.25">
      <c r="A240" s="193">
        <v>321</v>
      </c>
      <c r="B240" s="194"/>
      <c r="C240" s="195"/>
      <c r="D240" s="225" t="s">
        <v>164</v>
      </c>
      <c r="E240" s="246">
        <f>SUM(E241)</f>
        <v>0</v>
      </c>
      <c r="F240" s="246">
        <f>SUM(F241)</f>
        <v>0</v>
      </c>
      <c r="G240" s="278">
        <f t="shared" ref="G240:H240" si="74">SUM(G241)</f>
        <v>0</v>
      </c>
      <c r="H240" s="278">
        <f t="shared" si="74"/>
        <v>0</v>
      </c>
      <c r="I240" s="238" t="e">
        <f t="shared" si="65"/>
        <v>#DIV/0!</v>
      </c>
      <c r="J240" s="302" t="e">
        <f t="shared" si="63"/>
        <v>#DIV/0!</v>
      </c>
    </row>
    <row r="241" spans="1:10" x14ac:dyDescent="0.25">
      <c r="A241" s="220">
        <v>3211</v>
      </c>
      <c r="B241" s="221"/>
      <c r="C241" s="222"/>
      <c r="D241" s="215" t="s">
        <v>165</v>
      </c>
      <c r="E241" s="247"/>
      <c r="F241" s="247"/>
      <c r="G241" s="290"/>
      <c r="H241" s="247"/>
      <c r="I241" s="48" t="e">
        <f t="shared" si="65"/>
        <v>#DIV/0!</v>
      </c>
      <c r="J241" s="302" t="e">
        <f t="shared" si="63"/>
        <v>#DIV/0!</v>
      </c>
    </row>
    <row r="242" spans="1:10" x14ac:dyDescent="0.25">
      <c r="A242" s="226">
        <v>322</v>
      </c>
      <c r="B242" s="227"/>
      <c r="C242" s="228"/>
      <c r="D242" s="225" t="s">
        <v>168</v>
      </c>
      <c r="E242" s="246">
        <f>SUM(E243+E244)</f>
        <v>0</v>
      </c>
      <c r="F242" s="246">
        <f>SUM(F243+F244)</f>
        <v>0</v>
      </c>
      <c r="G242" s="278">
        <f t="shared" ref="G242:H242" si="75">SUM(G243+G244)</f>
        <v>0</v>
      </c>
      <c r="H242" s="278">
        <f t="shared" si="75"/>
        <v>0</v>
      </c>
      <c r="I242" s="238" t="e">
        <f t="shared" si="65"/>
        <v>#DIV/0!</v>
      </c>
      <c r="J242" s="302" t="e">
        <f t="shared" si="63"/>
        <v>#DIV/0!</v>
      </c>
    </row>
    <row r="243" spans="1:10" ht="25.5" x14ac:dyDescent="0.25">
      <c r="A243" s="220">
        <v>3221</v>
      </c>
      <c r="B243" s="221"/>
      <c r="C243" s="222"/>
      <c r="D243" s="215" t="s">
        <v>221</v>
      </c>
      <c r="E243" s="247"/>
      <c r="F243" s="247"/>
      <c r="G243" s="290"/>
      <c r="H243" s="247"/>
      <c r="I243" s="48" t="e">
        <f t="shared" si="65"/>
        <v>#DIV/0!</v>
      </c>
      <c r="J243" s="302" t="e">
        <f t="shared" si="63"/>
        <v>#DIV/0!</v>
      </c>
    </row>
    <row r="244" spans="1:10" x14ac:dyDescent="0.25">
      <c r="A244" s="220">
        <v>3225</v>
      </c>
      <c r="B244" s="221"/>
      <c r="C244" s="222"/>
      <c r="D244" s="215" t="s">
        <v>222</v>
      </c>
      <c r="E244" s="247"/>
      <c r="F244" s="247"/>
      <c r="G244" s="290"/>
      <c r="H244" s="247"/>
      <c r="I244" s="48" t="e">
        <f t="shared" si="65"/>
        <v>#DIV/0!</v>
      </c>
      <c r="J244" s="302" t="e">
        <f t="shared" si="63"/>
        <v>#DIV/0!</v>
      </c>
    </row>
    <row r="245" spans="1:10" x14ac:dyDescent="0.25">
      <c r="A245" s="226">
        <v>323</v>
      </c>
      <c r="B245" s="227"/>
      <c r="C245" s="228"/>
      <c r="D245" s="225" t="s">
        <v>175</v>
      </c>
      <c r="E245" s="246">
        <f>SUM(E246+E247)</f>
        <v>0</v>
      </c>
      <c r="F245" s="246">
        <f>SUM(F246+F247)</f>
        <v>0</v>
      </c>
      <c r="G245" s="246">
        <f>SUM(G246+G247)</f>
        <v>0</v>
      </c>
      <c r="H245" s="246">
        <f>SUM(H246+H247)</f>
        <v>0</v>
      </c>
      <c r="I245" s="238" t="e">
        <f t="shared" si="65"/>
        <v>#DIV/0!</v>
      </c>
      <c r="J245" s="302" t="e">
        <f t="shared" si="63"/>
        <v>#DIV/0!</v>
      </c>
    </row>
    <row r="246" spans="1:10" x14ac:dyDescent="0.25">
      <c r="A246" s="403">
        <v>3237</v>
      </c>
      <c r="B246" s="404"/>
      <c r="C246" s="405"/>
      <c r="D246" s="402" t="s">
        <v>227</v>
      </c>
      <c r="E246" s="389"/>
      <c r="F246" s="389"/>
      <c r="G246" s="390"/>
      <c r="H246" s="389"/>
      <c r="I246" s="391" t="e">
        <f t="shared" si="65"/>
        <v>#DIV/0!</v>
      </c>
      <c r="J246" s="302" t="e">
        <f t="shared" si="63"/>
        <v>#DIV/0!</v>
      </c>
    </row>
    <row r="247" spans="1:10" x14ac:dyDescent="0.25">
      <c r="A247" s="403">
        <v>3239</v>
      </c>
      <c r="B247" s="404"/>
      <c r="C247" s="405"/>
      <c r="D247" s="406" t="s">
        <v>184</v>
      </c>
      <c r="E247" s="389"/>
      <c r="F247" s="389"/>
      <c r="G247" s="390"/>
      <c r="H247" s="389"/>
      <c r="I247" s="391" t="e">
        <f t="shared" si="65"/>
        <v>#DIV/0!</v>
      </c>
      <c r="J247" s="302" t="e">
        <f t="shared" si="63"/>
        <v>#DIV/0!</v>
      </c>
    </row>
    <row r="248" spans="1:10" ht="25.5" x14ac:dyDescent="0.25">
      <c r="A248" s="226">
        <v>329</v>
      </c>
      <c r="B248" s="227"/>
      <c r="C248" s="228"/>
      <c r="D248" s="225" t="s">
        <v>185</v>
      </c>
      <c r="E248" s="246">
        <f>SUM(E249)</f>
        <v>0</v>
      </c>
      <c r="F248" s="246">
        <f>SUM(F249)</f>
        <v>0</v>
      </c>
      <c r="G248" s="278">
        <f>SUM(G249)</f>
        <v>0</v>
      </c>
      <c r="H248" s="246">
        <f>SUM(H249)</f>
        <v>0</v>
      </c>
      <c r="I248" s="238" t="e">
        <f t="shared" si="65"/>
        <v>#DIV/0!</v>
      </c>
      <c r="J248" s="302" t="e">
        <f t="shared" si="63"/>
        <v>#DIV/0!</v>
      </c>
    </row>
    <row r="249" spans="1:10" x14ac:dyDescent="0.25">
      <c r="A249" s="220">
        <v>3299</v>
      </c>
      <c r="B249" s="221"/>
      <c r="C249" s="222"/>
      <c r="D249" s="215" t="s">
        <v>184</v>
      </c>
      <c r="E249" s="247"/>
      <c r="F249" s="247"/>
      <c r="G249" s="290"/>
      <c r="H249" s="247"/>
      <c r="I249" s="48" t="e">
        <f t="shared" si="65"/>
        <v>#DIV/0!</v>
      </c>
      <c r="J249" s="302" t="e">
        <f t="shared" si="63"/>
        <v>#DIV/0!</v>
      </c>
    </row>
    <row r="250" spans="1:10" ht="25.5" x14ac:dyDescent="0.25">
      <c r="A250" s="516">
        <v>4</v>
      </c>
      <c r="B250" s="516"/>
      <c r="C250" s="516"/>
      <c r="D250" s="212" t="s">
        <v>8</v>
      </c>
      <c r="E250" s="372">
        <f>SUM(E251+E254)</f>
        <v>0</v>
      </c>
      <c r="F250" s="372">
        <f t="shared" ref="F250:H251" si="76">SUM(F251)</f>
        <v>0</v>
      </c>
      <c r="G250" s="284">
        <f t="shared" si="76"/>
        <v>0</v>
      </c>
      <c r="H250" s="372">
        <f>SUM(H251+H254)</f>
        <v>0</v>
      </c>
      <c r="I250" s="235" t="e">
        <f t="shared" si="65"/>
        <v>#DIV/0!</v>
      </c>
      <c r="J250" s="323" t="e">
        <f t="shared" si="63"/>
        <v>#DIV/0!</v>
      </c>
    </row>
    <row r="251" spans="1:10" ht="25.5" x14ac:dyDescent="0.25">
      <c r="A251" s="514">
        <v>42</v>
      </c>
      <c r="B251" s="514"/>
      <c r="C251" s="514"/>
      <c r="D251" s="121" t="s">
        <v>20</v>
      </c>
      <c r="E251" s="245">
        <f>SUM(E252)</f>
        <v>0</v>
      </c>
      <c r="F251" s="245">
        <f>SUM(F252+F254)</f>
        <v>0</v>
      </c>
      <c r="G251" s="285">
        <f t="shared" si="76"/>
        <v>0</v>
      </c>
      <c r="H251" s="245">
        <f t="shared" si="76"/>
        <v>0</v>
      </c>
      <c r="I251" s="234" t="e">
        <f t="shared" si="65"/>
        <v>#DIV/0!</v>
      </c>
      <c r="J251" s="322" t="e">
        <f t="shared" si="63"/>
        <v>#DIV/0!</v>
      </c>
    </row>
    <row r="252" spans="1:10" x14ac:dyDescent="0.25">
      <c r="A252" s="193">
        <v>422</v>
      </c>
      <c r="B252" s="194"/>
      <c r="C252" s="195"/>
      <c r="D252" s="204" t="s">
        <v>232</v>
      </c>
      <c r="E252" s="246">
        <f>SUM(E255)</f>
        <v>0</v>
      </c>
      <c r="F252" s="246"/>
      <c r="G252" s="278">
        <f>SUM(G255)</f>
        <v>0</v>
      </c>
      <c r="H252" s="246">
        <f>SUM(H255)</f>
        <v>0</v>
      </c>
      <c r="I252" s="238" t="e">
        <f t="shared" si="65"/>
        <v>#DIV/0!</v>
      </c>
      <c r="J252" s="302" t="e">
        <f t="shared" si="63"/>
        <v>#DIV/0!</v>
      </c>
    </row>
    <row r="253" spans="1:10" x14ac:dyDescent="0.25">
      <c r="A253" s="399">
        <v>4221</v>
      </c>
      <c r="B253" s="400"/>
      <c r="C253" s="401"/>
      <c r="D253" s="402" t="s">
        <v>223</v>
      </c>
      <c r="E253" s="389"/>
      <c r="F253" s="389"/>
      <c r="G253" s="390"/>
      <c r="H253" s="389"/>
      <c r="I253" s="391" t="e">
        <f t="shared" si="65"/>
        <v>#DIV/0!</v>
      </c>
      <c r="J253" s="302" t="e">
        <f t="shared" si="63"/>
        <v>#DIV/0!</v>
      </c>
    </row>
    <row r="254" spans="1:10" ht="25.5" x14ac:dyDescent="0.25">
      <c r="A254" s="193">
        <v>424</v>
      </c>
      <c r="B254" s="194"/>
      <c r="C254" s="195"/>
      <c r="D254" s="204" t="s">
        <v>203</v>
      </c>
      <c r="E254" s="246">
        <f>SUM(E255)</f>
        <v>0</v>
      </c>
      <c r="F254" s="246">
        <f>SUM(F255)</f>
        <v>0</v>
      </c>
      <c r="G254" s="246">
        <f>SUM(G255)</f>
        <v>0</v>
      </c>
      <c r="H254" s="246">
        <f>SUM(H255)</f>
        <v>0</v>
      </c>
      <c r="I254" s="238" t="e">
        <f t="shared" si="65"/>
        <v>#DIV/0!</v>
      </c>
      <c r="J254" s="302" t="e">
        <f t="shared" si="63"/>
        <v>#DIV/0!</v>
      </c>
    </row>
    <row r="255" spans="1:10" x14ac:dyDescent="0.25">
      <c r="A255" s="196">
        <v>4241</v>
      </c>
      <c r="B255" s="197"/>
      <c r="C255" s="198"/>
      <c r="D255" s="203" t="s">
        <v>204</v>
      </c>
      <c r="E255" s="247"/>
      <c r="F255" s="247"/>
      <c r="G255" s="290"/>
      <c r="H255" s="247"/>
      <c r="I255" s="48" t="e">
        <f t="shared" si="65"/>
        <v>#DIV/0!</v>
      </c>
      <c r="J255" s="302" t="e">
        <f t="shared" si="63"/>
        <v>#DIV/0!</v>
      </c>
    </row>
    <row r="256" spans="1:10" ht="25.5" x14ac:dyDescent="0.25">
      <c r="A256" s="515" t="s">
        <v>240</v>
      </c>
      <c r="B256" s="515"/>
      <c r="C256" s="515"/>
      <c r="D256" s="315" t="s">
        <v>241</v>
      </c>
      <c r="E256" s="371">
        <f>SUM(E257+E269)</f>
        <v>0</v>
      </c>
      <c r="F256" s="371">
        <f t="shared" ref="F256:H256" si="77">SUM(F257+F269)</f>
        <v>0</v>
      </c>
      <c r="G256" s="306">
        <f t="shared" si="77"/>
        <v>0</v>
      </c>
      <c r="H256" s="371">
        <f t="shared" si="77"/>
        <v>0</v>
      </c>
      <c r="I256" s="129" t="e">
        <f t="shared" si="65"/>
        <v>#DIV/0!</v>
      </c>
      <c r="J256" s="297" t="e">
        <f t="shared" si="63"/>
        <v>#DIV/0!</v>
      </c>
    </row>
    <row r="257" spans="1:10" x14ac:dyDescent="0.25">
      <c r="A257" s="209">
        <v>3</v>
      </c>
      <c r="B257" s="210"/>
      <c r="C257" s="211"/>
      <c r="D257" s="189" t="s">
        <v>6</v>
      </c>
      <c r="E257" s="372">
        <f>SUM(E258)</f>
        <v>0</v>
      </c>
      <c r="F257" s="372">
        <f t="shared" ref="F257:H257" si="78">SUM(F258)</f>
        <v>0</v>
      </c>
      <c r="G257" s="284">
        <f t="shared" si="78"/>
        <v>0</v>
      </c>
      <c r="H257" s="372">
        <f t="shared" si="78"/>
        <v>0</v>
      </c>
      <c r="I257" s="235" t="e">
        <f t="shared" si="65"/>
        <v>#DIV/0!</v>
      </c>
      <c r="J257" s="323" t="e">
        <f t="shared" si="63"/>
        <v>#DIV/0!</v>
      </c>
    </row>
    <row r="258" spans="1:10" x14ac:dyDescent="0.25">
      <c r="A258" s="205">
        <v>32</v>
      </c>
      <c r="B258" s="206"/>
      <c r="C258" s="207"/>
      <c r="D258" s="219" t="s">
        <v>15</v>
      </c>
      <c r="E258" s="245">
        <f>SUM(E259+E261+E264+E267)</f>
        <v>0</v>
      </c>
      <c r="F258" s="245">
        <f>SUM(F259+F261+F2281+F267)</f>
        <v>0</v>
      </c>
      <c r="G258" s="285">
        <f>SUM(G259+G261+G264+G267)</f>
        <v>0</v>
      </c>
      <c r="H258" s="245">
        <f>SUM(H259+H261+H264+H267)</f>
        <v>0</v>
      </c>
      <c r="I258" s="234" t="e">
        <f t="shared" si="65"/>
        <v>#DIV/0!</v>
      </c>
      <c r="J258" s="322" t="e">
        <f t="shared" si="63"/>
        <v>#DIV/0!</v>
      </c>
    </row>
    <row r="259" spans="1:10" x14ac:dyDescent="0.25">
      <c r="A259" s="193">
        <v>321</v>
      </c>
      <c r="B259" s="194"/>
      <c r="C259" s="195"/>
      <c r="D259" s="225" t="s">
        <v>164</v>
      </c>
      <c r="E259" s="246">
        <f>SUM(E260)</f>
        <v>0</v>
      </c>
      <c r="F259" s="246">
        <f t="shared" ref="F259:H259" si="79">SUM(F260)</f>
        <v>0</v>
      </c>
      <c r="G259" s="278">
        <f t="shared" si="79"/>
        <v>0</v>
      </c>
      <c r="H259" s="246">
        <f t="shared" si="79"/>
        <v>0</v>
      </c>
      <c r="I259" s="238" t="e">
        <f t="shared" si="65"/>
        <v>#DIV/0!</v>
      </c>
      <c r="J259" s="302" t="e">
        <f t="shared" si="63"/>
        <v>#DIV/0!</v>
      </c>
    </row>
    <row r="260" spans="1:10" x14ac:dyDescent="0.25">
      <c r="A260" s="220">
        <v>3211</v>
      </c>
      <c r="B260" s="221"/>
      <c r="C260" s="222"/>
      <c r="D260" s="215" t="s">
        <v>165</v>
      </c>
      <c r="E260" s="247"/>
      <c r="F260" s="247"/>
      <c r="G260" s="290"/>
      <c r="H260" s="247"/>
      <c r="I260" s="48" t="e">
        <f t="shared" si="65"/>
        <v>#DIV/0!</v>
      </c>
      <c r="J260" s="302" t="e">
        <f t="shared" si="63"/>
        <v>#DIV/0!</v>
      </c>
    </row>
    <row r="261" spans="1:10" x14ac:dyDescent="0.25">
      <c r="A261" s="226">
        <v>322</v>
      </c>
      <c r="B261" s="227"/>
      <c r="C261" s="228"/>
      <c r="D261" s="225" t="s">
        <v>168</v>
      </c>
      <c r="E261" s="246">
        <f>SUM(E262+E263)</f>
        <v>0</v>
      </c>
      <c r="F261" s="246">
        <f t="shared" ref="F261:H261" si="80">SUM(F262+F263)</f>
        <v>0</v>
      </c>
      <c r="G261" s="278">
        <f t="shared" si="80"/>
        <v>0</v>
      </c>
      <c r="H261" s="246">
        <f t="shared" si="80"/>
        <v>0</v>
      </c>
      <c r="I261" s="238" t="e">
        <f t="shared" si="65"/>
        <v>#DIV/0!</v>
      </c>
      <c r="J261" s="302" t="e">
        <f t="shared" si="63"/>
        <v>#DIV/0!</v>
      </c>
    </row>
    <row r="262" spans="1:10" ht="25.5" x14ac:dyDescent="0.25">
      <c r="A262" s="220">
        <v>3221</v>
      </c>
      <c r="B262" s="221"/>
      <c r="C262" s="222"/>
      <c r="D262" s="215" t="s">
        <v>221</v>
      </c>
      <c r="E262" s="247"/>
      <c r="F262" s="247"/>
      <c r="G262" s="290"/>
      <c r="H262" s="247"/>
      <c r="I262" s="48" t="e">
        <f t="shared" si="65"/>
        <v>#DIV/0!</v>
      </c>
      <c r="J262" s="302" t="e">
        <f t="shared" si="63"/>
        <v>#DIV/0!</v>
      </c>
    </row>
    <row r="263" spans="1:10" x14ac:dyDescent="0.25">
      <c r="A263" s="220">
        <v>3225</v>
      </c>
      <c r="B263" s="221"/>
      <c r="C263" s="222"/>
      <c r="D263" s="215" t="s">
        <v>222</v>
      </c>
      <c r="E263" s="247"/>
      <c r="F263" s="247"/>
      <c r="G263" s="290"/>
      <c r="H263" s="247"/>
      <c r="I263" s="48" t="e">
        <f t="shared" si="65"/>
        <v>#DIV/0!</v>
      </c>
      <c r="J263" s="302" t="e">
        <f t="shared" si="63"/>
        <v>#DIV/0!</v>
      </c>
    </row>
    <row r="264" spans="1:10" x14ac:dyDescent="0.25">
      <c r="A264" s="226">
        <v>323</v>
      </c>
      <c r="B264" s="227"/>
      <c r="C264" s="228"/>
      <c r="D264" s="225" t="s">
        <v>175</v>
      </c>
      <c r="E264" s="252">
        <f>SUM(E265+E266)</f>
        <v>0</v>
      </c>
      <c r="F264" s="252">
        <f>SUM(F265+F266)</f>
        <v>0</v>
      </c>
      <c r="G264" s="265">
        <f>SUM(G265+G266)</f>
        <v>0</v>
      </c>
      <c r="H264" s="252"/>
      <c r="I264" s="238" t="e">
        <f>SUM(H264/F264*100)</f>
        <v>#DIV/0!</v>
      </c>
      <c r="J264" s="302" t="e">
        <f t="shared" si="63"/>
        <v>#DIV/0!</v>
      </c>
    </row>
    <row r="265" spans="1:10" x14ac:dyDescent="0.25">
      <c r="A265" s="403">
        <v>3232</v>
      </c>
      <c r="B265" s="404"/>
      <c r="C265" s="405"/>
      <c r="D265" s="406" t="s">
        <v>255</v>
      </c>
      <c r="E265" s="253"/>
      <c r="F265" s="253"/>
      <c r="G265" s="266"/>
      <c r="H265" s="253"/>
      <c r="I265" s="238" t="e">
        <f>SUM(H265/F265*100)</f>
        <v>#DIV/0!</v>
      </c>
      <c r="J265" s="302" t="e">
        <f t="shared" si="63"/>
        <v>#DIV/0!</v>
      </c>
    </row>
    <row r="266" spans="1:10" x14ac:dyDescent="0.25">
      <c r="A266" s="403">
        <v>3239</v>
      </c>
      <c r="B266" s="404"/>
      <c r="C266" s="405"/>
      <c r="D266" s="406" t="s">
        <v>184</v>
      </c>
      <c r="E266" s="253"/>
      <c r="F266" s="253"/>
      <c r="G266" s="266"/>
      <c r="H266" s="253"/>
      <c r="I266" s="238" t="e">
        <f>SUM(H266/F266*100)</f>
        <v>#DIV/0!</v>
      </c>
      <c r="J266" s="302" t="e">
        <f t="shared" si="63"/>
        <v>#DIV/0!</v>
      </c>
    </row>
    <row r="267" spans="1:10" ht="25.5" x14ac:dyDescent="0.25">
      <c r="A267" s="226">
        <v>329</v>
      </c>
      <c r="B267" s="227"/>
      <c r="C267" s="228"/>
      <c r="D267" s="225" t="s">
        <v>256</v>
      </c>
      <c r="E267" s="252">
        <f>SUM(E268)</f>
        <v>0</v>
      </c>
      <c r="F267" s="252">
        <f>SUM(F268)</f>
        <v>0</v>
      </c>
      <c r="G267" s="265">
        <f>SUM(G268)</f>
        <v>0</v>
      </c>
      <c r="H267" s="252">
        <f>SUM(H268)</f>
        <v>0</v>
      </c>
      <c r="I267" s="238" t="e">
        <f>SUM(H267/F267*100)</f>
        <v>#DIV/0!</v>
      </c>
      <c r="J267" s="302" t="e">
        <f t="shared" si="63"/>
        <v>#DIV/0!</v>
      </c>
    </row>
    <row r="268" spans="1:10" ht="25.5" x14ac:dyDescent="0.25">
      <c r="A268" s="220">
        <v>3299</v>
      </c>
      <c r="B268" s="221"/>
      <c r="C268" s="222"/>
      <c r="D268" s="215" t="s">
        <v>185</v>
      </c>
      <c r="E268" s="247"/>
      <c r="F268" s="247"/>
      <c r="G268" s="290"/>
      <c r="H268" s="247"/>
      <c r="I268" s="48" t="e">
        <f t="shared" si="65"/>
        <v>#DIV/0!</v>
      </c>
      <c r="J268" s="302" t="e">
        <f t="shared" si="63"/>
        <v>#DIV/0!</v>
      </c>
    </row>
    <row r="269" spans="1:10" ht="25.5" x14ac:dyDescent="0.25">
      <c r="A269" s="516">
        <v>4</v>
      </c>
      <c r="B269" s="516"/>
      <c r="C269" s="516"/>
      <c r="D269" s="212" t="s">
        <v>8</v>
      </c>
      <c r="E269" s="372">
        <f>SUM(E270)</f>
        <v>0</v>
      </c>
      <c r="F269" s="372">
        <f t="shared" ref="F269:H271" si="81">SUM(F270)</f>
        <v>0</v>
      </c>
      <c r="G269" s="284">
        <f t="shared" si="81"/>
        <v>0</v>
      </c>
      <c r="H269" s="372">
        <f t="shared" si="81"/>
        <v>0</v>
      </c>
      <c r="I269" s="235" t="e">
        <f t="shared" si="65"/>
        <v>#DIV/0!</v>
      </c>
      <c r="J269" s="323" t="e">
        <f t="shared" si="63"/>
        <v>#DIV/0!</v>
      </c>
    </row>
    <row r="270" spans="1:10" ht="25.5" x14ac:dyDescent="0.25">
      <c r="A270" s="514">
        <v>42</v>
      </c>
      <c r="B270" s="514"/>
      <c r="C270" s="514"/>
      <c r="D270" s="121" t="s">
        <v>20</v>
      </c>
      <c r="E270" s="245">
        <f>SUM(E271)</f>
        <v>0</v>
      </c>
      <c r="F270" s="245">
        <f t="shared" si="81"/>
        <v>0</v>
      </c>
      <c r="G270" s="285">
        <f t="shared" si="81"/>
        <v>0</v>
      </c>
      <c r="H270" s="245">
        <f t="shared" si="81"/>
        <v>0</v>
      </c>
      <c r="I270" s="234" t="e">
        <f t="shared" si="65"/>
        <v>#DIV/0!</v>
      </c>
      <c r="J270" s="322" t="e">
        <f t="shared" si="63"/>
        <v>#DIV/0!</v>
      </c>
    </row>
    <row r="271" spans="1:10" x14ac:dyDescent="0.25">
      <c r="A271" s="193">
        <v>422</v>
      </c>
      <c r="B271" s="194"/>
      <c r="C271" s="195"/>
      <c r="D271" s="204" t="s">
        <v>232</v>
      </c>
      <c r="E271" s="246">
        <f>SUM(E272)</f>
        <v>0</v>
      </c>
      <c r="F271" s="246">
        <f t="shared" si="81"/>
        <v>0</v>
      </c>
      <c r="G271" s="278">
        <f t="shared" si="81"/>
        <v>0</v>
      </c>
      <c r="H271" s="246">
        <f t="shared" si="81"/>
        <v>0</v>
      </c>
      <c r="I271" s="238" t="e">
        <f t="shared" si="65"/>
        <v>#DIV/0!</v>
      </c>
      <c r="J271" s="302" t="e">
        <f t="shared" si="63"/>
        <v>#DIV/0!</v>
      </c>
    </row>
    <row r="272" spans="1:10" x14ac:dyDescent="0.25">
      <c r="A272" s="196">
        <v>4221</v>
      </c>
      <c r="B272" s="197"/>
      <c r="C272" s="198"/>
      <c r="D272" s="203" t="s">
        <v>223</v>
      </c>
      <c r="E272" s="247"/>
      <c r="F272" s="247"/>
      <c r="G272" s="290"/>
      <c r="H272" s="247"/>
      <c r="I272" s="48" t="e">
        <f t="shared" si="65"/>
        <v>#DIV/0!</v>
      </c>
      <c r="J272" s="302" t="e">
        <f t="shared" si="63"/>
        <v>#DIV/0!</v>
      </c>
    </row>
    <row r="273" spans="1:12" ht="25.5" x14ac:dyDescent="0.25">
      <c r="A273" s="512" t="s">
        <v>91</v>
      </c>
      <c r="B273" s="512"/>
      <c r="C273" s="512"/>
      <c r="D273" s="41" t="s">
        <v>100</v>
      </c>
      <c r="E273" s="370">
        <f>SUM(E274+E317)</f>
        <v>62139.02</v>
      </c>
      <c r="F273" s="370">
        <f>SUM(F274+F317)</f>
        <v>197658</v>
      </c>
      <c r="G273" s="283">
        <f>SUM(G274+G317)</f>
        <v>0</v>
      </c>
      <c r="H273" s="370">
        <f>SUM(H274+H317)</f>
        <v>167651.66999999998</v>
      </c>
      <c r="I273" s="237">
        <f t="shared" si="65"/>
        <v>269.80095598546609</v>
      </c>
      <c r="J273" s="304">
        <f t="shared" si="63"/>
        <v>84.819066265974556</v>
      </c>
    </row>
    <row r="274" spans="1:12" ht="25.5" x14ac:dyDescent="0.25">
      <c r="A274" s="510" t="s">
        <v>101</v>
      </c>
      <c r="B274" s="510"/>
      <c r="C274" s="510"/>
      <c r="D274" s="315" t="s">
        <v>102</v>
      </c>
      <c r="E274" s="371">
        <f>SUM(E275+E311)</f>
        <v>62139.02</v>
      </c>
      <c r="F274" s="371">
        <f>SUM(F275+F311)</f>
        <v>115630</v>
      </c>
      <c r="G274" s="306">
        <f>SUM(G275+G311)</f>
        <v>0</v>
      </c>
      <c r="H274" s="371">
        <f>SUM(H275+H311)</f>
        <v>167651.66999999998</v>
      </c>
      <c r="I274" s="129">
        <f t="shared" si="65"/>
        <v>269.80095598546609</v>
      </c>
      <c r="J274" s="297">
        <f t="shared" si="63"/>
        <v>144.98976909106631</v>
      </c>
    </row>
    <row r="275" spans="1:12" x14ac:dyDescent="0.25">
      <c r="A275" s="209">
        <v>3</v>
      </c>
      <c r="B275" s="210"/>
      <c r="C275" s="211"/>
      <c r="D275" s="189" t="s">
        <v>6</v>
      </c>
      <c r="E275" s="372">
        <f>SUM(E276+E279+E305)</f>
        <v>62139.02</v>
      </c>
      <c r="F275" s="372">
        <f>SUM(F276+F279+F305+F309)</f>
        <v>103706</v>
      </c>
      <c r="G275" s="284">
        <f>SUM(G276+G279+G305)</f>
        <v>0</v>
      </c>
      <c r="H275" s="372">
        <f>SUM(H276+H279+H305)</f>
        <v>167651.66999999998</v>
      </c>
      <c r="I275" s="235">
        <f t="shared" si="65"/>
        <v>269.80095598546609</v>
      </c>
      <c r="J275" s="323">
        <f t="shared" si="63"/>
        <v>161.66053073110521</v>
      </c>
      <c r="L275" s="51"/>
    </row>
    <row r="276" spans="1:12" x14ac:dyDescent="0.25">
      <c r="A276" s="205">
        <v>31</v>
      </c>
      <c r="B276" s="206"/>
      <c r="C276" s="207"/>
      <c r="D276" s="219" t="s">
        <v>7</v>
      </c>
      <c r="E276" s="245">
        <f>SUM(E277+E278)</f>
        <v>0</v>
      </c>
      <c r="F276" s="245">
        <f>SUM(F277+F278)</f>
        <v>1084</v>
      </c>
      <c r="G276" s="285">
        <f>SUM(G277+G278)</f>
        <v>0</v>
      </c>
      <c r="H276" s="245">
        <f>SUM(H277+H278)</f>
        <v>0</v>
      </c>
      <c r="I276" s="235" t="e">
        <f t="shared" si="65"/>
        <v>#DIV/0!</v>
      </c>
      <c r="J276" s="322">
        <f t="shared" si="63"/>
        <v>0</v>
      </c>
      <c r="L276" s="51"/>
    </row>
    <row r="277" spans="1:12" x14ac:dyDescent="0.25">
      <c r="A277" s="193">
        <v>3111</v>
      </c>
      <c r="B277" s="194"/>
      <c r="C277" s="195"/>
      <c r="D277" s="225" t="s">
        <v>158</v>
      </c>
      <c r="E277" s="246"/>
      <c r="F277" s="246">
        <v>930</v>
      </c>
      <c r="G277" s="278"/>
      <c r="H277" s="246">
        <v>0</v>
      </c>
      <c r="I277" s="235" t="e">
        <f t="shared" si="65"/>
        <v>#DIV/0!</v>
      </c>
      <c r="J277" s="302">
        <f t="shared" ref="J277:J346" si="82">SUM(H277/F277*100)</f>
        <v>0</v>
      </c>
      <c r="L277" s="51"/>
    </row>
    <row r="278" spans="1:12" x14ac:dyDescent="0.25">
      <c r="A278" s="193">
        <v>3132</v>
      </c>
      <c r="B278" s="194"/>
      <c r="C278" s="195"/>
      <c r="D278" s="225" t="s">
        <v>258</v>
      </c>
      <c r="E278" s="246"/>
      <c r="F278" s="246">
        <v>154</v>
      </c>
      <c r="G278" s="278"/>
      <c r="H278" s="246">
        <v>0</v>
      </c>
      <c r="I278" s="235" t="e">
        <f t="shared" si="65"/>
        <v>#DIV/0!</v>
      </c>
      <c r="J278" s="302">
        <f t="shared" si="82"/>
        <v>0</v>
      </c>
      <c r="L278" s="51"/>
    </row>
    <row r="279" spans="1:12" x14ac:dyDescent="0.25">
      <c r="A279" s="205">
        <v>32</v>
      </c>
      <c r="B279" s="206"/>
      <c r="C279" s="207"/>
      <c r="D279" s="219" t="s">
        <v>15</v>
      </c>
      <c r="E279" s="245">
        <f>SUM(E280+E284+E291)</f>
        <v>61989.02</v>
      </c>
      <c r="F279" s="245">
        <f>SUM(F280+F284+F291+F300)</f>
        <v>102387</v>
      </c>
      <c r="G279" s="285">
        <f t="shared" ref="G279" si="83">SUM(G280+G284+G291)</f>
        <v>0</v>
      </c>
      <c r="H279" s="245">
        <f>SUM(H280+H284+H291+H300)</f>
        <v>167417.09</v>
      </c>
      <c r="I279" s="234">
        <f t="shared" si="65"/>
        <v>270.07539399719496</v>
      </c>
      <c r="J279" s="322">
        <f t="shared" si="82"/>
        <v>163.51401056774785</v>
      </c>
    </row>
    <row r="280" spans="1:12" x14ac:dyDescent="0.25">
      <c r="A280" s="193">
        <v>321</v>
      </c>
      <c r="B280" s="194"/>
      <c r="C280" s="195"/>
      <c r="D280" s="225" t="s">
        <v>164</v>
      </c>
      <c r="E280" s="246">
        <f>SUM(E281+E282+E283)</f>
        <v>0</v>
      </c>
      <c r="F280" s="246"/>
      <c r="G280" s="278">
        <f>SUM(G281+G282+G283)</f>
        <v>0</v>
      </c>
      <c r="H280" s="246"/>
      <c r="I280" s="238" t="e">
        <f t="shared" si="65"/>
        <v>#DIV/0!</v>
      </c>
      <c r="J280" s="302" t="e">
        <f t="shared" si="82"/>
        <v>#DIV/0!</v>
      </c>
    </row>
    <row r="281" spans="1:12" x14ac:dyDescent="0.25">
      <c r="A281" s="220">
        <v>3211</v>
      </c>
      <c r="B281" s="221"/>
      <c r="C281" s="222"/>
      <c r="D281" s="215" t="s">
        <v>165</v>
      </c>
      <c r="E281" s="247"/>
      <c r="F281" s="247"/>
      <c r="G281" s="290"/>
      <c r="H281" s="247"/>
      <c r="I281" s="48" t="e">
        <f t="shared" si="65"/>
        <v>#DIV/0!</v>
      </c>
      <c r="J281" s="302" t="e">
        <f t="shared" si="82"/>
        <v>#DIV/0!</v>
      </c>
    </row>
    <row r="282" spans="1:12" x14ac:dyDescent="0.25">
      <c r="A282" s="220">
        <v>3213</v>
      </c>
      <c r="B282" s="221"/>
      <c r="C282" s="222"/>
      <c r="D282" s="215" t="s">
        <v>218</v>
      </c>
      <c r="E282" s="247"/>
      <c r="F282" s="247"/>
      <c r="G282" s="290"/>
      <c r="H282" s="247"/>
      <c r="I282" s="48" t="e">
        <f t="shared" si="65"/>
        <v>#DIV/0!</v>
      </c>
      <c r="J282" s="302" t="e">
        <f t="shared" si="82"/>
        <v>#DIV/0!</v>
      </c>
    </row>
    <row r="283" spans="1:12" ht="25.5" x14ac:dyDescent="0.25">
      <c r="A283" s="220">
        <v>3214</v>
      </c>
      <c r="B283" s="221"/>
      <c r="C283" s="222"/>
      <c r="D283" s="215" t="s">
        <v>219</v>
      </c>
      <c r="E283" s="247"/>
      <c r="F283" s="247"/>
      <c r="G283" s="290"/>
      <c r="H283" s="247"/>
      <c r="I283" s="48" t="e">
        <f t="shared" si="65"/>
        <v>#DIV/0!</v>
      </c>
      <c r="J283" s="302" t="e">
        <f t="shared" si="82"/>
        <v>#DIV/0!</v>
      </c>
    </row>
    <row r="284" spans="1:12" x14ac:dyDescent="0.25">
      <c r="A284" s="226">
        <v>322</v>
      </c>
      <c r="B284" s="227"/>
      <c r="C284" s="228"/>
      <c r="D284" s="225" t="s">
        <v>168</v>
      </c>
      <c r="E284" s="246">
        <f>SUM(E285+E287+E288+E289+E290)</f>
        <v>36725.019999999997</v>
      </c>
      <c r="F284" s="246">
        <v>75461</v>
      </c>
      <c r="G284" s="278">
        <f>SUM(G285+G287+G288+G289+G290)</f>
        <v>0</v>
      </c>
      <c r="H284" s="246">
        <f>SUM(H285+H286+H287+H288+H289+H290)</f>
        <v>141109.21</v>
      </c>
      <c r="I284" s="238">
        <f t="shared" si="65"/>
        <v>384.23181253543225</v>
      </c>
      <c r="J284" s="302">
        <f t="shared" si="82"/>
        <v>186.99620996276221</v>
      </c>
    </row>
    <row r="285" spans="1:12" ht="25.5" x14ac:dyDescent="0.25">
      <c r="A285" s="220">
        <v>3221</v>
      </c>
      <c r="B285" s="221"/>
      <c r="C285" s="222"/>
      <c r="D285" s="215" t="s">
        <v>221</v>
      </c>
      <c r="E285" s="247">
        <v>35498.019999999997</v>
      </c>
      <c r="F285" s="247"/>
      <c r="G285" s="290"/>
      <c r="H285" s="247">
        <v>2536</v>
      </c>
      <c r="I285" s="48">
        <f t="shared" si="65"/>
        <v>7.1440604292859158</v>
      </c>
      <c r="J285" s="302" t="e">
        <f t="shared" si="82"/>
        <v>#DIV/0!</v>
      </c>
    </row>
    <row r="286" spans="1:12" x14ac:dyDescent="0.25">
      <c r="A286" s="220">
        <v>3222</v>
      </c>
      <c r="B286" s="221"/>
      <c r="C286" s="222"/>
      <c r="D286" s="215" t="s">
        <v>170</v>
      </c>
      <c r="E286" s="247">
        <v>0</v>
      </c>
      <c r="F286" s="247"/>
      <c r="G286" s="290"/>
      <c r="H286" s="247">
        <v>137155.13</v>
      </c>
      <c r="I286" s="48" t="e">
        <f t="shared" si="65"/>
        <v>#DIV/0!</v>
      </c>
      <c r="J286" s="302" t="e">
        <f t="shared" si="82"/>
        <v>#DIV/0!</v>
      </c>
    </row>
    <row r="287" spans="1:12" x14ac:dyDescent="0.25">
      <c r="A287" s="220">
        <v>3223</v>
      </c>
      <c r="B287" s="221"/>
      <c r="C287" s="222"/>
      <c r="D287" s="215" t="s">
        <v>171</v>
      </c>
      <c r="E287" s="247">
        <v>832</v>
      </c>
      <c r="F287" s="247"/>
      <c r="G287" s="290"/>
      <c r="H287" s="247">
        <v>923.33</v>
      </c>
      <c r="I287" s="48">
        <f t="shared" si="65"/>
        <v>110.97716346153848</v>
      </c>
      <c r="J287" s="302" t="e">
        <f t="shared" si="82"/>
        <v>#DIV/0!</v>
      </c>
    </row>
    <row r="288" spans="1:12" x14ac:dyDescent="0.25">
      <c r="A288" s="220">
        <v>3224</v>
      </c>
      <c r="B288" s="221"/>
      <c r="C288" s="222"/>
      <c r="D288" s="215" t="s">
        <v>259</v>
      </c>
      <c r="E288" s="247">
        <v>395</v>
      </c>
      <c r="F288" s="247"/>
      <c r="G288" s="290"/>
      <c r="H288" s="247">
        <v>494.75</v>
      </c>
      <c r="I288" s="48">
        <f t="shared" si="65"/>
        <v>125.25316455696202</v>
      </c>
      <c r="J288" s="302" t="e">
        <f t="shared" si="82"/>
        <v>#DIV/0!</v>
      </c>
    </row>
    <row r="289" spans="1:10" x14ac:dyDescent="0.25">
      <c r="A289" s="220">
        <v>3225</v>
      </c>
      <c r="B289" s="221"/>
      <c r="C289" s="222"/>
      <c r="D289" s="215" t="s">
        <v>222</v>
      </c>
      <c r="E289" s="247"/>
      <c r="F289" s="247"/>
      <c r="G289" s="290"/>
      <c r="H289" s="247"/>
      <c r="I289" s="48" t="e">
        <f t="shared" si="65"/>
        <v>#DIV/0!</v>
      </c>
      <c r="J289" s="302" t="e">
        <f t="shared" si="82"/>
        <v>#DIV/0!</v>
      </c>
    </row>
    <row r="290" spans="1:10" x14ac:dyDescent="0.25">
      <c r="A290" s="220">
        <v>3227</v>
      </c>
      <c r="B290" s="221"/>
      <c r="C290" s="222"/>
      <c r="D290" s="215" t="s">
        <v>260</v>
      </c>
      <c r="E290" s="247"/>
      <c r="F290" s="247"/>
      <c r="G290" s="290"/>
      <c r="H290" s="247"/>
      <c r="I290" s="48" t="e">
        <f t="shared" si="65"/>
        <v>#DIV/0!</v>
      </c>
      <c r="J290" s="302" t="e">
        <f t="shared" si="82"/>
        <v>#DIV/0!</v>
      </c>
    </row>
    <row r="291" spans="1:10" x14ac:dyDescent="0.25">
      <c r="A291" s="226">
        <v>323</v>
      </c>
      <c r="B291" s="227"/>
      <c r="C291" s="228"/>
      <c r="D291" s="225" t="s">
        <v>175</v>
      </c>
      <c r="E291" s="246">
        <f>SUM(E292+E293+E294+E295+E296+E297+E298+E299)</f>
        <v>25264</v>
      </c>
      <c r="F291" s="246">
        <v>26262</v>
      </c>
      <c r="G291" s="278">
        <f t="shared" ref="G291" si="84">SUM(G298)</f>
        <v>0</v>
      </c>
      <c r="H291" s="246">
        <f>SUM(H292+H293+H294+H295+H296+H297+H298+H299)</f>
        <v>26261.43</v>
      </c>
      <c r="I291" s="238">
        <f t="shared" si="65"/>
        <v>103.94802881570615</v>
      </c>
      <c r="J291" s="302">
        <f t="shared" si="82"/>
        <v>99.997829563628059</v>
      </c>
    </row>
    <row r="292" spans="1:10" x14ac:dyDescent="0.25">
      <c r="A292" s="403">
        <v>3231</v>
      </c>
      <c r="B292" s="404"/>
      <c r="C292" s="405"/>
      <c r="D292" s="406" t="s">
        <v>261</v>
      </c>
      <c r="E292" s="389">
        <v>22978</v>
      </c>
      <c r="F292" s="389"/>
      <c r="G292" s="390"/>
      <c r="H292" s="389">
        <v>23477.13</v>
      </c>
      <c r="I292" s="238">
        <f t="shared" si="65"/>
        <v>102.17220819914701</v>
      </c>
      <c r="J292" s="302" t="e">
        <f t="shared" si="82"/>
        <v>#DIV/0!</v>
      </c>
    </row>
    <row r="293" spans="1:10" x14ac:dyDescent="0.25">
      <c r="A293" s="403">
        <v>3232</v>
      </c>
      <c r="B293" s="404"/>
      <c r="C293" s="405"/>
      <c r="D293" s="406" t="s">
        <v>255</v>
      </c>
      <c r="E293" s="389">
        <v>436</v>
      </c>
      <c r="F293" s="389"/>
      <c r="G293" s="390"/>
      <c r="H293" s="389">
        <v>563.48</v>
      </c>
      <c r="I293" s="238">
        <f t="shared" si="65"/>
        <v>129.23853211009174</v>
      </c>
      <c r="J293" s="302" t="e">
        <f t="shared" si="82"/>
        <v>#DIV/0!</v>
      </c>
    </row>
    <row r="294" spans="1:10" x14ac:dyDescent="0.25">
      <c r="A294" s="403">
        <v>3233</v>
      </c>
      <c r="B294" s="404"/>
      <c r="C294" s="405"/>
      <c r="D294" s="406" t="s">
        <v>225</v>
      </c>
      <c r="E294" s="389"/>
      <c r="F294" s="389"/>
      <c r="G294" s="390"/>
      <c r="H294" s="389"/>
      <c r="I294" s="238" t="e">
        <f t="shared" si="65"/>
        <v>#DIV/0!</v>
      </c>
      <c r="J294" s="302" t="e">
        <f t="shared" si="82"/>
        <v>#DIV/0!</v>
      </c>
    </row>
    <row r="295" spans="1:10" x14ac:dyDescent="0.25">
      <c r="A295" s="403">
        <v>3234</v>
      </c>
      <c r="B295" s="404"/>
      <c r="C295" s="405"/>
      <c r="D295" s="406" t="s">
        <v>254</v>
      </c>
      <c r="E295" s="389">
        <v>1250</v>
      </c>
      <c r="F295" s="389"/>
      <c r="G295" s="390"/>
      <c r="H295" s="389">
        <v>1520.82</v>
      </c>
      <c r="I295" s="238">
        <f t="shared" si="65"/>
        <v>121.6656</v>
      </c>
      <c r="J295" s="302" t="e">
        <f t="shared" si="82"/>
        <v>#DIV/0!</v>
      </c>
    </row>
    <row r="296" spans="1:10" x14ac:dyDescent="0.25">
      <c r="A296" s="403">
        <v>3236</v>
      </c>
      <c r="B296" s="404"/>
      <c r="C296" s="405"/>
      <c r="D296" s="406" t="s">
        <v>226</v>
      </c>
      <c r="E296" s="389"/>
      <c r="F296" s="389"/>
      <c r="G296" s="390"/>
      <c r="H296" s="389"/>
      <c r="I296" s="238" t="e">
        <f t="shared" si="65"/>
        <v>#DIV/0!</v>
      </c>
      <c r="J296" s="302" t="e">
        <f t="shared" si="82"/>
        <v>#DIV/0!</v>
      </c>
    </row>
    <row r="297" spans="1:10" x14ac:dyDescent="0.25">
      <c r="A297" s="403">
        <v>3237</v>
      </c>
      <c r="B297" s="404"/>
      <c r="C297" s="405"/>
      <c r="D297" s="406" t="s">
        <v>227</v>
      </c>
      <c r="E297" s="389"/>
      <c r="F297" s="389"/>
      <c r="G297" s="390"/>
      <c r="H297" s="389"/>
      <c r="I297" s="238" t="e">
        <f t="shared" si="65"/>
        <v>#DIV/0!</v>
      </c>
      <c r="J297" s="302" t="e">
        <f t="shared" si="82"/>
        <v>#DIV/0!</v>
      </c>
    </row>
    <row r="298" spans="1:10" x14ac:dyDescent="0.25">
      <c r="A298" s="220">
        <v>3238</v>
      </c>
      <c r="B298" s="221"/>
      <c r="C298" s="222"/>
      <c r="D298" s="215" t="s">
        <v>183</v>
      </c>
      <c r="E298" s="247">
        <v>600</v>
      </c>
      <c r="F298" s="247"/>
      <c r="G298" s="290"/>
      <c r="H298" s="247">
        <v>700</v>
      </c>
      <c r="I298" s="48">
        <f t="shared" si="65"/>
        <v>116.66666666666667</v>
      </c>
      <c r="J298" s="302" t="e">
        <f t="shared" si="82"/>
        <v>#DIV/0!</v>
      </c>
    </row>
    <row r="299" spans="1:10" x14ac:dyDescent="0.25">
      <c r="A299" s="220">
        <v>3239</v>
      </c>
      <c r="B299" s="221"/>
      <c r="C299" s="222"/>
      <c r="D299" s="215" t="s">
        <v>184</v>
      </c>
      <c r="E299" s="247"/>
      <c r="F299" s="247"/>
      <c r="G299" s="290"/>
      <c r="H299" s="247"/>
      <c r="I299" s="238" t="e">
        <f t="shared" si="65"/>
        <v>#DIV/0!</v>
      </c>
      <c r="J299" s="302" t="e">
        <f t="shared" si="82"/>
        <v>#DIV/0!</v>
      </c>
    </row>
    <row r="300" spans="1:10" ht="25.5" x14ac:dyDescent="0.25">
      <c r="A300" s="220">
        <v>329</v>
      </c>
      <c r="B300" s="221"/>
      <c r="C300" s="222"/>
      <c r="D300" s="215" t="s">
        <v>185</v>
      </c>
      <c r="E300" s="247">
        <v>24.62</v>
      </c>
      <c r="F300" s="247">
        <v>664</v>
      </c>
      <c r="G300" s="290">
        <f>SUM(G301+G303+G304)</f>
        <v>0</v>
      </c>
      <c r="H300" s="247">
        <v>46.45</v>
      </c>
      <c r="I300" s="238">
        <f t="shared" si="65"/>
        <v>188.66774979691309</v>
      </c>
      <c r="J300" s="302">
        <f t="shared" si="82"/>
        <v>6.9954819277108431</v>
      </c>
    </row>
    <row r="301" spans="1:10" x14ac:dyDescent="0.25">
      <c r="A301" s="220">
        <v>3292</v>
      </c>
      <c r="B301" s="221"/>
      <c r="C301" s="222"/>
      <c r="D301" s="215" t="s">
        <v>187</v>
      </c>
      <c r="E301" s="247"/>
      <c r="F301" s="247"/>
      <c r="G301" s="290"/>
      <c r="H301" s="247"/>
      <c r="I301" s="238" t="e">
        <f t="shared" si="65"/>
        <v>#DIV/0!</v>
      </c>
      <c r="J301" s="302" t="e">
        <f t="shared" si="82"/>
        <v>#DIV/0!</v>
      </c>
    </row>
    <row r="302" spans="1:10" x14ac:dyDescent="0.25">
      <c r="A302" s="220">
        <v>3294</v>
      </c>
      <c r="B302" s="221"/>
      <c r="C302" s="222"/>
      <c r="D302" s="215" t="s">
        <v>273</v>
      </c>
      <c r="E302" s="247"/>
      <c r="F302" s="247"/>
      <c r="G302" s="290"/>
      <c r="H302" s="247">
        <v>46.45</v>
      </c>
      <c r="I302" s="238" t="e">
        <f t="shared" si="65"/>
        <v>#DIV/0!</v>
      </c>
      <c r="J302" s="302" t="e">
        <f t="shared" si="82"/>
        <v>#DIV/0!</v>
      </c>
    </row>
    <row r="303" spans="1:10" x14ac:dyDescent="0.25">
      <c r="A303" s="220">
        <v>3296</v>
      </c>
      <c r="B303" s="221"/>
      <c r="C303" s="222"/>
      <c r="D303" s="215" t="s">
        <v>191</v>
      </c>
      <c r="E303" s="247"/>
      <c r="F303" s="247"/>
      <c r="G303" s="290"/>
      <c r="H303" s="247"/>
      <c r="I303" s="238" t="e">
        <f t="shared" si="65"/>
        <v>#DIV/0!</v>
      </c>
      <c r="J303" s="302" t="e">
        <f t="shared" si="82"/>
        <v>#DIV/0!</v>
      </c>
    </row>
    <row r="304" spans="1:10" ht="25.5" x14ac:dyDescent="0.25">
      <c r="A304" s="220">
        <v>3299</v>
      </c>
      <c r="B304" s="221"/>
      <c r="C304" s="222"/>
      <c r="D304" s="215" t="s">
        <v>185</v>
      </c>
      <c r="E304" s="247"/>
      <c r="F304" s="247"/>
      <c r="G304" s="290"/>
      <c r="H304" s="247"/>
      <c r="I304" s="238" t="e">
        <f t="shared" si="65"/>
        <v>#DIV/0!</v>
      </c>
      <c r="J304" s="302" t="e">
        <f t="shared" si="82"/>
        <v>#DIV/0!</v>
      </c>
    </row>
    <row r="305" spans="1:10" x14ac:dyDescent="0.25">
      <c r="A305" s="220">
        <v>34</v>
      </c>
      <c r="B305" s="221"/>
      <c r="C305" s="222"/>
      <c r="D305" s="215" t="s">
        <v>45</v>
      </c>
      <c r="E305" s="247">
        <f>SUM(E306)</f>
        <v>150</v>
      </c>
      <c r="F305" s="247">
        <f>SUM(F306)</f>
        <v>235</v>
      </c>
      <c r="G305" s="290">
        <f>SUM(G306)</f>
        <v>0</v>
      </c>
      <c r="H305" s="290">
        <f>SUM(H306)</f>
        <v>234.58</v>
      </c>
      <c r="I305" s="238">
        <f t="shared" si="65"/>
        <v>156.38666666666668</v>
      </c>
      <c r="J305" s="302">
        <f t="shared" si="82"/>
        <v>99.821276595744692</v>
      </c>
    </row>
    <row r="306" spans="1:10" x14ac:dyDescent="0.25">
      <c r="A306" s="220">
        <v>343</v>
      </c>
      <c r="B306" s="221"/>
      <c r="C306" s="222"/>
      <c r="D306" s="215" t="s">
        <v>209</v>
      </c>
      <c r="E306" s="247">
        <f>SUM(E307+E308)</f>
        <v>150</v>
      </c>
      <c r="F306" s="247">
        <f>SUM(F307+F308)</f>
        <v>235</v>
      </c>
      <c r="G306" s="247">
        <f>SUM(G307+G308)</f>
        <v>0</v>
      </c>
      <c r="H306" s="247">
        <f>SUM(H307+H308)</f>
        <v>234.58</v>
      </c>
      <c r="I306" s="238">
        <f t="shared" si="65"/>
        <v>156.38666666666668</v>
      </c>
      <c r="J306" s="302">
        <f t="shared" si="82"/>
        <v>99.821276595744692</v>
      </c>
    </row>
    <row r="307" spans="1:10" ht="25.5" x14ac:dyDescent="0.25">
      <c r="A307" s="220">
        <v>3431</v>
      </c>
      <c r="B307" s="221"/>
      <c r="C307" s="222"/>
      <c r="D307" s="215" t="s">
        <v>192</v>
      </c>
      <c r="E307" s="247">
        <v>150</v>
      </c>
      <c r="F307" s="247">
        <v>235</v>
      </c>
      <c r="G307" s="290"/>
      <c r="H307" s="247">
        <v>234.58</v>
      </c>
      <c r="I307" s="238">
        <f t="shared" si="65"/>
        <v>156.38666666666668</v>
      </c>
      <c r="J307" s="302">
        <f t="shared" si="82"/>
        <v>99.821276595744692</v>
      </c>
    </row>
    <row r="308" spans="1:10" x14ac:dyDescent="0.25">
      <c r="A308" s="220">
        <v>3433</v>
      </c>
      <c r="B308" s="221"/>
      <c r="C308" s="222"/>
      <c r="D308" s="215" t="s">
        <v>262</v>
      </c>
      <c r="E308" s="247"/>
      <c r="F308" s="247"/>
      <c r="G308" s="290"/>
      <c r="H308" s="247"/>
      <c r="I308" s="238" t="e">
        <f t="shared" si="65"/>
        <v>#DIV/0!</v>
      </c>
      <c r="J308" s="302" t="e">
        <f t="shared" si="82"/>
        <v>#DIV/0!</v>
      </c>
    </row>
    <row r="309" spans="1:10" ht="38.25" x14ac:dyDescent="0.25">
      <c r="A309" s="220">
        <v>37</v>
      </c>
      <c r="B309" s="221"/>
      <c r="C309" s="222"/>
      <c r="D309" s="215" t="s">
        <v>43</v>
      </c>
      <c r="E309" s="247">
        <f>SUM(E310)</f>
        <v>0</v>
      </c>
      <c r="F309" s="247">
        <f>SUM(F310)</f>
        <v>0</v>
      </c>
      <c r="G309" s="247">
        <f>SUM(G310)</f>
        <v>0</v>
      </c>
      <c r="H309" s="247">
        <f>SUM(H310)</f>
        <v>0</v>
      </c>
      <c r="I309" s="238" t="e">
        <f t="shared" si="65"/>
        <v>#DIV/0!</v>
      </c>
      <c r="J309" s="302" t="e">
        <f t="shared" si="82"/>
        <v>#DIV/0!</v>
      </c>
    </row>
    <row r="310" spans="1:10" ht="38.25" x14ac:dyDescent="0.25">
      <c r="A310" s="220">
        <v>3722</v>
      </c>
      <c r="B310" s="221"/>
      <c r="C310" s="222"/>
      <c r="D310" s="215" t="s">
        <v>43</v>
      </c>
      <c r="E310" s="247"/>
      <c r="F310" s="247"/>
      <c r="G310" s="290"/>
      <c r="H310" s="247"/>
      <c r="I310" s="238" t="e">
        <f t="shared" si="65"/>
        <v>#DIV/0!</v>
      </c>
      <c r="J310" s="302" t="e">
        <f t="shared" si="82"/>
        <v>#DIV/0!</v>
      </c>
    </row>
    <row r="311" spans="1:10" ht="25.5" x14ac:dyDescent="0.25">
      <c r="A311" s="220">
        <v>4</v>
      </c>
      <c r="B311" s="221"/>
      <c r="C311" s="222"/>
      <c r="D311" s="215" t="s">
        <v>8</v>
      </c>
      <c r="E311" s="247">
        <f>SUM(E312+E315)</f>
        <v>0</v>
      </c>
      <c r="F311" s="247">
        <f>SUM(F312+F315)</f>
        <v>11924</v>
      </c>
      <c r="G311" s="247">
        <f>SUM(G312+G315)</f>
        <v>0</v>
      </c>
      <c r="H311" s="247">
        <f>SUM(H312+H315)</f>
        <v>0</v>
      </c>
      <c r="I311" s="238" t="e">
        <f t="shared" si="65"/>
        <v>#DIV/0!</v>
      </c>
      <c r="J311" s="302">
        <f t="shared" si="82"/>
        <v>0</v>
      </c>
    </row>
    <row r="312" spans="1:10" ht="25.5" x14ac:dyDescent="0.25">
      <c r="A312" s="220">
        <v>42</v>
      </c>
      <c r="B312" s="221"/>
      <c r="C312" s="222"/>
      <c r="D312" s="215" t="s">
        <v>8</v>
      </c>
      <c r="E312" s="247">
        <f>SUM(E313+E314)</f>
        <v>0</v>
      </c>
      <c r="F312" s="247">
        <f>SUM(F313+F314)</f>
        <v>11924</v>
      </c>
      <c r="G312" s="247">
        <f>SUM(G313+G314)</f>
        <v>0</v>
      </c>
      <c r="H312" s="247">
        <f>SUM(H313+H314)</f>
        <v>0</v>
      </c>
      <c r="I312" s="238" t="e">
        <f t="shared" si="65"/>
        <v>#DIV/0!</v>
      </c>
      <c r="J312" s="302">
        <f t="shared" si="82"/>
        <v>0</v>
      </c>
    </row>
    <row r="313" spans="1:10" x14ac:dyDescent="0.25">
      <c r="A313" s="220">
        <v>4221</v>
      </c>
      <c r="B313" s="221"/>
      <c r="C313" s="222"/>
      <c r="D313" s="215" t="s">
        <v>223</v>
      </c>
      <c r="E313" s="247">
        <v>0</v>
      </c>
      <c r="F313" s="247">
        <v>11924</v>
      </c>
      <c r="G313" s="290">
        <f>SUM(G314)</f>
        <v>0</v>
      </c>
      <c r="H313" s="247">
        <v>0</v>
      </c>
      <c r="I313" s="238" t="e">
        <f t="shared" si="65"/>
        <v>#DIV/0!</v>
      </c>
      <c r="J313" s="302">
        <f t="shared" si="82"/>
        <v>0</v>
      </c>
    </row>
    <row r="314" spans="1:10" ht="25.5" x14ac:dyDescent="0.25">
      <c r="A314" s="220">
        <v>4241</v>
      </c>
      <c r="B314" s="221"/>
      <c r="C314" s="222"/>
      <c r="D314" s="215" t="s">
        <v>203</v>
      </c>
      <c r="E314" s="247"/>
      <c r="F314" s="247"/>
      <c r="G314" s="290"/>
      <c r="H314" s="247"/>
      <c r="I314" s="238" t="e">
        <f t="shared" si="65"/>
        <v>#DIV/0!</v>
      </c>
      <c r="J314" s="302" t="e">
        <f t="shared" si="82"/>
        <v>#DIV/0!</v>
      </c>
    </row>
    <row r="315" spans="1:10" ht="25.5" x14ac:dyDescent="0.25">
      <c r="A315" s="220">
        <v>45</v>
      </c>
      <c r="B315" s="221"/>
      <c r="C315" s="222"/>
      <c r="D315" s="215" t="s">
        <v>44</v>
      </c>
      <c r="E315" s="247">
        <f>SUM(E316)</f>
        <v>0</v>
      </c>
      <c r="F315" s="247">
        <f>SUM(F316)</f>
        <v>0</v>
      </c>
      <c r="G315" s="290">
        <f>SUM(G316)</f>
        <v>0</v>
      </c>
      <c r="H315" s="290">
        <f>SUM(H316)</f>
        <v>0</v>
      </c>
      <c r="I315" s="238" t="e">
        <f t="shared" si="65"/>
        <v>#DIV/0!</v>
      </c>
      <c r="J315" s="302" t="e">
        <f t="shared" si="82"/>
        <v>#DIV/0!</v>
      </c>
    </row>
    <row r="316" spans="1:10" ht="25.5" x14ac:dyDescent="0.25">
      <c r="A316" s="220">
        <v>4511</v>
      </c>
      <c r="B316" s="221"/>
      <c r="C316" s="222"/>
      <c r="D316" s="215" t="s">
        <v>235</v>
      </c>
      <c r="E316" s="247"/>
      <c r="F316" s="247"/>
      <c r="G316" s="290"/>
      <c r="H316" s="247"/>
      <c r="I316" s="238" t="e">
        <f t="shared" si="65"/>
        <v>#DIV/0!</v>
      </c>
      <c r="J316" s="302" t="e">
        <f t="shared" si="82"/>
        <v>#DIV/0!</v>
      </c>
    </row>
    <row r="317" spans="1:10" ht="25.5" x14ac:dyDescent="0.25">
      <c r="A317" s="510" t="s">
        <v>242</v>
      </c>
      <c r="B317" s="510"/>
      <c r="C317" s="510"/>
      <c r="D317" s="315" t="s">
        <v>243</v>
      </c>
      <c r="E317" s="371">
        <f>SUM(E318+E330)</f>
        <v>0</v>
      </c>
      <c r="F317" s="371">
        <f>SUM(F318+F330)</f>
        <v>82028</v>
      </c>
      <c r="G317" s="371">
        <f>SUM(G318+G330)</f>
        <v>0</v>
      </c>
      <c r="H317" s="371">
        <f>SUM(H318+H330)</f>
        <v>0</v>
      </c>
      <c r="I317" s="129" t="e">
        <f t="shared" si="65"/>
        <v>#DIV/0!</v>
      </c>
      <c r="J317" s="297">
        <f t="shared" si="82"/>
        <v>0</v>
      </c>
    </row>
    <row r="318" spans="1:10" x14ac:dyDescent="0.25">
      <c r="A318" s="209">
        <v>3</v>
      </c>
      <c r="B318" s="210"/>
      <c r="C318" s="211"/>
      <c r="D318" s="189" t="s">
        <v>6</v>
      </c>
      <c r="E318" s="372">
        <f>SUM(E319+E327)</f>
        <v>0</v>
      </c>
      <c r="F318" s="372">
        <f t="shared" ref="F318:H318" si="85">SUM(F319+F327)</f>
        <v>0</v>
      </c>
      <c r="G318" s="284">
        <f t="shared" si="85"/>
        <v>0</v>
      </c>
      <c r="H318" s="372">
        <f t="shared" si="85"/>
        <v>0</v>
      </c>
      <c r="I318" s="235" t="e">
        <f t="shared" si="65"/>
        <v>#DIV/0!</v>
      </c>
      <c r="J318" s="323" t="e">
        <f t="shared" si="82"/>
        <v>#DIV/0!</v>
      </c>
    </row>
    <row r="319" spans="1:10" x14ac:dyDescent="0.25">
      <c r="A319" s="205">
        <v>32</v>
      </c>
      <c r="B319" s="206"/>
      <c r="C319" s="207"/>
      <c r="D319" s="219" t="s">
        <v>15</v>
      </c>
      <c r="E319" s="245">
        <f>SUM(E320+E322+E325)</f>
        <v>0</v>
      </c>
      <c r="F319" s="245">
        <f t="shared" ref="F319:H319" si="86">SUM(F320+F322+F325)</f>
        <v>0</v>
      </c>
      <c r="G319" s="285">
        <f t="shared" si="86"/>
        <v>0</v>
      </c>
      <c r="H319" s="245">
        <f t="shared" si="86"/>
        <v>0</v>
      </c>
      <c r="I319" s="234" t="e">
        <f t="shared" si="65"/>
        <v>#DIV/0!</v>
      </c>
      <c r="J319" s="322" t="e">
        <f t="shared" si="82"/>
        <v>#DIV/0!</v>
      </c>
    </row>
    <row r="320" spans="1:10" x14ac:dyDescent="0.25">
      <c r="A320" s="193">
        <v>321</v>
      </c>
      <c r="B320" s="194"/>
      <c r="C320" s="195"/>
      <c r="D320" s="225" t="s">
        <v>164</v>
      </c>
      <c r="E320" s="246">
        <f>SUM(E321)</f>
        <v>0</v>
      </c>
      <c r="F320" s="246">
        <f t="shared" ref="F320:H320" si="87">SUM(F321)</f>
        <v>0</v>
      </c>
      <c r="G320" s="278">
        <f t="shared" si="87"/>
        <v>0</v>
      </c>
      <c r="H320" s="246">
        <f t="shared" si="87"/>
        <v>0</v>
      </c>
      <c r="I320" s="238" t="e">
        <f t="shared" si="65"/>
        <v>#DIV/0!</v>
      </c>
      <c r="J320" s="302" t="e">
        <f t="shared" si="82"/>
        <v>#DIV/0!</v>
      </c>
    </row>
    <row r="321" spans="1:10" x14ac:dyDescent="0.25">
      <c r="A321" s="220">
        <v>3211</v>
      </c>
      <c r="B321" s="221"/>
      <c r="C321" s="222"/>
      <c r="D321" s="215" t="s">
        <v>165</v>
      </c>
      <c r="E321" s="247"/>
      <c r="F321" s="247"/>
      <c r="G321" s="290"/>
      <c r="H321" s="247"/>
      <c r="I321" s="48" t="e">
        <f t="shared" ref="I321:I387" si="88">SUM(H321/E321*100)</f>
        <v>#DIV/0!</v>
      </c>
      <c r="J321" s="302" t="e">
        <f t="shared" si="82"/>
        <v>#DIV/0!</v>
      </c>
    </row>
    <row r="322" spans="1:10" x14ac:dyDescent="0.25">
      <c r="A322" s="226">
        <v>322</v>
      </c>
      <c r="B322" s="227"/>
      <c r="C322" s="228"/>
      <c r="D322" s="225" t="s">
        <v>168</v>
      </c>
      <c r="E322" s="246">
        <f>SUM(E323+E324)</f>
        <v>0</v>
      </c>
      <c r="F322" s="246">
        <f t="shared" ref="F322:H322" si="89">SUM(F323+F324)</f>
        <v>0</v>
      </c>
      <c r="G322" s="278">
        <f t="shared" si="89"/>
        <v>0</v>
      </c>
      <c r="H322" s="246">
        <f t="shared" si="89"/>
        <v>0</v>
      </c>
      <c r="I322" s="238" t="e">
        <f t="shared" si="88"/>
        <v>#DIV/0!</v>
      </c>
      <c r="J322" s="302" t="e">
        <f t="shared" si="82"/>
        <v>#DIV/0!</v>
      </c>
    </row>
    <row r="323" spans="1:10" ht="25.5" x14ac:dyDescent="0.25">
      <c r="A323" s="220">
        <v>3221</v>
      </c>
      <c r="B323" s="221"/>
      <c r="C323" s="222"/>
      <c r="D323" s="215" t="s">
        <v>221</v>
      </c>
      <c r="E323" s="247"/>
      <c r="F323" s="247"/>
      <c r="G323" s="290"/>
      <c r="H323" s="247"/>
      <c r="I323" s="48" t="e">
        <f t="shared" si="88"/>
        <v>#DIV/0!</v>
      </c>
      <c r="J323" s="302" t="e">
        <f t="shared" si="82"/>
        <v>#DIV/0!</v>
      </c>
    </row>
    <row r="324" spans="1:10" x14ac:dyDescent="0.25">
      <c r="A324" s="220">
        <v>3223</v>
      </c>
      <c r="B324" s="221"/>
      <c r="C324" s="222"/>
      <c r="D324" s="215" t="s">
        <v>171</v>
      </c>
      <c r="E324" s="247"/>
      <c r="F324" s="247"/>
      <c r="G324" s="290"/>
      <c r="H324" s="247"/>
      <c r="I324" s="48" t="e">
        <f t="shared" si="88"/>
        <v>#DIV/0!</v>
      </c>
      <c r="J324" s="302" t="e">
        <f t="shared" si="82"/>
        <v>#DIV/0!</v>
      </c>
    </row>
    <row r="325" spans="1:10" x14ac:dyDescent="0.25">
      <c r="A325" s="226">
        <v>323</v>
      </c>
      <c r="B325" s="227"/>
      <c r="C325" s="228"/>
      <c r="D325" s="225" t="s">
        <v>175</v>
      </c>
      <c r="E325" s="246">
        <f>SUM(E326)</f>
        <v>0</v>
      </c>
      <c r="F325" s="246">
        <f t="shared" ref="F325:H325" si="90">SUM(F326)</f>
        <v>0</v>
      </c>
      <c r="G325" s="278">
        <f t="shared" si="90"/>
        <v>0</v>
      </c>
      <c r="H325" s="246">
        <f t="shared" si="90"/>
        <v>0</v>
      </c>
      <c r="I325" s="238" t="e">
        <f t="shared" si="88"/>
        <v>#DIV/0!</v>
      </c>
      <c r="J325" s="302" t="e">
        <f t="shared" si="82"/>
        <v>#DIV/0!</v>
      </c>
    </row>
    <row r="326" spans="1:10" x14ac:dyDescent="0.25">
      <c r="A326" s="220">
        <v>3239</v>
      </c>
      <c r="B326" s="221"/>
      <c r="C326" s="222"/>
      <c r="D326" s="215" t="s">
        <v>184</v>
      </c>
      <c r="E326" s="247"/>
      <c r="F326" s="247"/>
      <c r="G326" s="290"/>
      <c r="H326" s="247"/>
      <c r="I326" s="48" t="e">
        <f t="shared" si="88"/>
        <v>#DIV/0!</v>
      </c>
      <c r="J326" s="302" t="e">
        <f t="shared" si="82"/>
        <v>#DIV/0!</v>
      </c>
    </row>
    <row r="327" spans="1:10" x14ac:dyDescent="0.25">
      <c r="A327" s="517">
        <v>34</v>
      </c>
      <c r="B327" s="517"/>
      <c r="C327" s="517"/>
      <c r="D327" s="208" t="s">
        <v>45</v>
      </c>
      <c r="E327" s="245">
        <f>SUM(E328)</f>
        <v>0</v>
      </c>
      <c r="F327" s="245">
        <f t="shared" ref="F327:H327" si="91">SUM(F328)</f>
        <v>0</v>
      </c>
      <c r="G327" s="285">
        <f t="shared" si="91"/>
        <v>0</v>
      </c>
      <c r="H327" s="245">
        <f t="shared" si="91"/>
        <v>0</v>
      </c>
      <c r="I327" s="234" t="e">
        <f t="shared" si="88"/>
        <v>#DIV/0!</v>
      </c>
      <c r="J327" s="322" t="e">
        <f t="shared" si="82"/>
        <v>#DIV/0!</v>
      </c>
    </row>
    <row r="328" spans="1:10" x14ac:dyDescent="0.25">
      <c r="A328" s="518">
        <v>343</v>
      </c>
      <c r="B328" s="518"/>
      <c r="C328" s="518"/>
      <c r="D328" s="42" t="s">
        <v>209</v>
      </c>
      <c r="E328" s="246">
        <f>SUM(E329)</f>
        <v>0</v>
      </c>
      <c r="F328" s="246">
        <f>SUM(F329)</f>
        <v>0</v>
      </c>
      <c r="G328" s="278">
        <f>SUM(G329)</f>
        <v>0</v>
      </c>
      <c r="H328" s="246">
        <f>SUM(H329)</f>
        <v>0</v>
      </c>
      <c r="I328" s="238" t="e">
        <f t="shared" si="88"/>
        <v>#DIV/0!</v>
      </c>
      <c r="J328" s="302" t="e">
        <f t="shared" si="82"/>
        <v>#DIV/0!</v>
      </c>
    </row>
    <row r="329" spans="1:10" x14ac:dyDescent="0.25">
      <c r="A329" s="196">
        <v>3433</v>
      </c>
      <c r="B329" s="197"/>
      <c r="C329" s="198"/>
      <c r="D329" s="215" t="s">
        <v>194</v>
      </c>
      <c r="E329" s="247"/>
      <c r="F329" s="247"/>
      <c r="G329" s="290"/>
      <c r="H329" s="247"/>
      <c r="I329" s="48" t="e">
        <f t="shared" si="88"/>
        <v>#DIV/0!</v>
      </c>
      <c r="J329" s="302" t="e">
        <f t="shared" si="82"/>
        <v>#DIV/0!</v>
      </c>
    </row>
    <row r="330" spans="1:10" ht="25.5" x14ac:dyDescent="0.25">
      <c r="A330" s="229">
        <v>4</v>
      </c>
      <c r="B330" s="230"/>
      <c r="C330" s="231"/>
      <c r="D330" s="219" t="s">
        <v>8</v>
      </c>
      <c r="E330" s="245">
        <f>SUM(E331)</f>
        <v>0</v>
      </c>
      <c r="F330" s="245">
        <f>SUM(F331)</f>
        <v>82028</v>
      </c>
      <c r="G330" s="245">
        <f>SUM(G331+G334)</f>
        <v>0</v>
      </c>
      <c r="H330" s="245">
        <f>SUM(H331+H334)</f>
        <v>0</v>
      </c>
      <c r="I330" s="234" t="e">
        <f t="shared" si="88"/>
        <v>#DIV/0!</v>
      </c>
      <c r="J330" s="302">
        <f t="shared" si="82"/>
        <v>0</v>
      </c>
    </row>
    <row r="331" spans="1:10" ht="25.5" x14ac:dyDescent="0.25">
      <c r="A331" s="226">
        <v>42</v>
      </c>
      <c r="B331" s="227"/>
      <c r="C331" s="228"/>
      <c r="D331" s="225" t="s">
        <v>8</v>
      </c>
      <c r="E331" s="246">
        <f>SUM(E332)</f>
        <v>0</v>
      </c>
      <c r="F331" s="246">
        <f>SUM(F332)</f>
        <v>82028</v>
      </c>
      <c r="G331" s="246">
        <f>SUM(G332)</f>
        <v>0</v>
      </c>
      <c r="H331" s="246">
        <f>SUM(H332)</f>
        <v>0</v>
      </c>
      <c r="I331" s="238" t="e">
        <f t="shared" si="88"/>
        <v>#DIV/0!</v>
      </c>
      <c r="J331" s="302">
        <f t="shared" si="82"/>
        <v>0</v>
      </c>
    </row>
    <row r="332" spans="1:10" x14ac:dyDescent="0.25">
      <c r="A332" s="220">
        <v>4221</v>
      </c>
      <c r="B332" s="221"/>
      <c r="C332" s="222"/>
      <c r="D332" s="215" t="s">
        <v>223</v>
      </c>
      <c r="E332" s="247">
        <v>0</v>
      </c>
      <c r="F332" s="247">
        <v>82028</v>
      </c>
      <c r="G332" s="290">
        <f>SUM(G333)</f>
        <v>0</v>
      </c>
      <c r="H332" s="247">
        <v>0</v>
      </c>
      <c r="I332" s="48" t="e">
        <f t="shared" si="88"/>
        <v>#DIV/0!</v>
      </c>
      <c r="J332" s="302">
        <f t="shared" si="82"/>
        <v>0</v>
      </c>
    </row>
    <row r="333" spans="1:10" ht="25.5" x14ac:dyDescent="0.25">
      <c r="A333" s="512" t="s">
        <v>94</v>
      </c>
      <c r="B333" s="512"/>
      <c r="C333" s="512"/>
      <c r="D333" s="41" t="s">
        <v>103</v>
      </c>
      <c r="E333" s="242">
        <f t="shared" ref="E333:H337" si="92">SUM(E334)</f>
        <v>0</v>
      </c>
      <c r="F333" s="242">
        <f t="shared" si="92"/>
        <v>194000</v>
      </c>
      <c r="G333" s="263">
        <f t="shared" si="92"/>
        <v>0</v>
      </c>
      <c r="H333" s="242">
        <f t="shared" si="92"/>
        <v>0</v>
      </c>
      <c r="I333" s="237" t="e">
        <f t="shared" si="88"/>
        <v>#DIV/0!</v>
      </c>
      <c r="J333" s="304">
        <f t="shared" si="82"/>
        <v>0</v>
      </c>
    </row>
    <row r="334" spans="1:10" ht="25.5" x14ac:dyDescent="0.25">
      <c r="A334" s="510" t="s">
        <v>88</v>
      </c>
      <c r="B334" s="510"/>
      <c r="C334" s="510"/>
      <c r="D334" s="315" t="s">
        <v>92</v>
      </c>
      <c r="E334" s="371">
        <f t="shared" si="92"/>
        <v>0</v>
      </c>
      <c r="F334" s="371">
        <f t="shared" si="92"/>
        <v>194000</v>
      </c>
      <c r="G334" s="306">
        <f t="shared" si="92"/>
        <v>0</v>
      </c>
      <c r="H334" s="371">
        <f t="shared" si="92"/>
        <v>0</v>
      </c>
      <c r="I334" s="129" t="e">
        <f t="shared" si="88"/>
        <v>#DIV/0!</v>
      </c>
      <c r="J334" s="297">
        <f t="shared" si="82"/>
        <v>0</v>
      </c>
    </row>
    <row r="335" spans="1:10" x14ac:dyDescent="0.25">
      <c r="A335" s="513">
        <v>3</v>
      </c>
      <c r="B335" s="513"/>
      <c r="C335" s="513"/>
      <c r="D335" s="212" t="s">
        <v>6</v>
      </c>
      <c r="E335" s="372">
        <f t="shared" si="92"/>
        <v>0</v>
      </c>
      <c r="F335" s="372">
        <f t="shared" si="92"/>
        <v>194000</v>
      </c>
      <c r="G335" s="284">
        <f t="shared" si="92"/>
        <v>0</v>
      </c>
      <c r="H335" s="372">
        <f t="shared" si="92"/>
        <v>0</v>
      </c>
      <c r="I335" s="235" t="e">
        <f t="shared" si="88"/>
        <v>#DIV/0!</v>
      </c>
      <c r="J335" s="323">
        <f t="shared" si="82"/>
        <v>0</v>
      </c>
    </row>
    <row r="336" spans="1:10" x14ac:dyDescent="0.25">
      <c r="A336" s="514">
        <v>32</v>
      </c>
      <c r="B336" s="514"/>
      <c r="C336" s="514"/>
      <c r="D336" s="208" t="s">
        <v>15</v>
      </c>
      <c r="E336" s="245">
        <f>SUM(E337)</f>
        <v>0</v>
      </c>
      <c r="F336" s="245">
        <f t="shared" si="92"/>
        <v>194000</v>
      </c>
      <c r="G336" s="285">
        <f t="shared" si="92"/>
        <v>0</v>
      </c>
      <c r="H336" s="245">
        <f t="shared" si="92"/>
        <v>0</v>
      </c>
      <c r="I336" s="234" t="e">
        <f t="shared" si="88"/>
        <v>#DIV/0!</v>
      </c>
      <c r="J336" s="322">
        <f t="shared" si="82"/>
        <v>0</v>
      </c>
    </row>
    <row r="337" spans="1:12" x14ac:dyDescent="0.25">
      <c r="A337" s="193">
        <v>322</v>
      </c>
      <c r="B337" s="194"/>
      <c r="C337" s="195"/>
      <c r="D337" s="225" t="s">
        <v>168</v>
      </c>
      <c r="E337" s="246">
        <f>SUM(E338)</f>
        <v>0</v>
      </c>
      <c r="F337" s="246">
        <f>SUM(F338)</f>
        <v>194000</v>
      </c>
      <c r="G337" s="278">
        <f t="shared" si="92"/>
        <v>0</v>
      </c>
      <c r="H337" s="278">
        <f t="shared" si="92"/>
        <v>0</v>
      </c>
      <c r="I337" s="238" t="e">
        <f t="shared" si="88"/>
        <v>#DIV/0!</v>
      </c>
      <c r="J337" s="302">
        <f t="shared" si="82"/>
        <v>0</v>
      </c>
    </row>
    <row r="338" spans="1:12" x14ac:dyDescent="0.25">
      <c r="A338" s="196">
        <v>3222</v>
      </c>
      <c r="B338" s="197"/>
      <c r="C338" s="198"/>
      <c r="D338" s="215" t="s">
        <v>170</v>
      </c>
      <c r="E338" s="247">
        <v>0</v>
      </c>
      <c r="F338" s="247">
        <v>194000</v>
      </c>
      <c r="G338" s="290">
        <v>0</v>
      </c>
      <c r="H338" s="247">
        <v>0</v>
      </c>
      <c r="I338" s="48" t="e">
        <f t="shared" si="88"/>
        <v>#DIV/0!</v>
      </c>
      <c r="J338" s="302">
        <f t="shared" si="82"/>
        <v>0</v>
      </c>
    </row>
    <row r="339" spans="1:12" ht="38.25" x14ac:dyDescent="0.25">
      <c r="A339" s="519" t="s">
        <v>115</v>
      </c>
      <c r="B339" s="519"/>
      <c r="C339" s="519"/>
      <c r="D339" s="41" t="s">
        <v>104</v>
      </c>
      <c r="E339" s="370">
        <f>SUM(E340)</f>
        <v>0</v>
      </c>
      <c r="F339" s="370">
        <f t="shared" ref="F339:H339" si="93">SUM(F340)</f>
        <v>2049</v>
      </c>
      <c r="G339" s="283">
        <f t="shared" si="93"/>
        <v>0</v>
      </c>
      <c r="H339" s="370">
        <f t="shared" si="93"/>
        <v>2048.9699999999998</v>
      </c>
      <c r="I339" s="237" t="e">
        <f t="shared" si="88"/>
        <v>#DIV/0!</v>
      </c>
      <c r="J339" s="304">
        <f t="shared" si="82"/>
        <v>99.998535871156662</v>
      </c>
    </row>
    <row r="340" spans="1:12" ht="25.5" x14ac:dyDescent="0.25">
      <c r="A340" s="316" t="s">
        <v>117</v>
      </c>
      <c r="B340" s="317" t="s">
        <v>116</v>
      </c>
      <c r="C340" s="318"/>
      <c r="D340" s="319" t="s">
        <v>92</v>
      </c>
      <c r="E340" s="371">
        <f>SUM(E341)</f>
        <v>0</v>
      </c>
      <c r="F340" s="371">
        <f t="shared" ref="F340:H342" si="94">SUM(F341)</f>
        <v>2049</v>
      </c>
      <c r="G340" s="306">
        <f t="shared" si="94"/>
        <v>0</v>
      </c>
      <c r="H340" s="371">
        <f t="shared" si="94"/>
        <v>2048.9699999999998</v>
      </c>
      <c r="I340" s="129" t="e">
        <f t="shared" si="88"/>
        <v>#DIV/0!</v>
      </c>
      <c r="J340" s="297">
        <f t="shared" si="82"/>
        <v>99.998535871156662</v>
      </c>
    </row>
    <row r="341" spans="1:12" x14ac:dyDescent="0.25">
      <c r="A341" s="516">
        <v>3</v>
      </c>
      <c r="B341" s="516"/>
      <c r="C341" s="516"/>
      <c r="D341" s="212" t="s">
        <v>6</v>
      </c>
      <c r="E341" s="372">
        <f>SUM(E342)</f>
        <v>0</v>
      </c>
      <c r="F341" s="372">
        <f t="shared" si="94"/>
        <v>2049</v>
      </c>
      <c r="G341" s="284">
        <f t="shared" si="94"/>
        <v>0</v>
      </c>
      <c r="H341" s="372">
        <f t="shared" si="94"/>
        <v>2048.9699999999998</v>
      </c>
      <c r="I341" s="235" t="e">
        <f t="shared" si="88"/>
        <v>#DIV/0!</v>
      </c>
      <c r="J341" s="323">
        <f t="shared" si="82"/>
        <v>99.998535871156662</v>
      </c>
      <c r="L341" s="56"/>
    </row>
    <row r="342" spans="1:12" x14ac:dyDescent="0.25">
      <c r="A342" s="514">
        <v>38</v>
      </c>
      <c r="B342" s="514"/>
      <c r="C342" s="514"/>
      <c r="D342" s="208" t="s">
        <v>46</v>
      </c>
      <c r="E342" s="245">
        <f>SUM(E343)</f>
        <v>0</v>
      </c>
      <c r="F342" s="245">
        <f t="shared" si="94"/>
        <v>2049</v>
      </c>
      <c r="G342" s="285">
        <f t="shared" si="94"/>
        <v>0</v>
      </c>
      <c r="H342" s="245">
        <f t="shared" si="94"/>
        <v>2048.9699999999998</v>
      </c>
      <c r="I342" s="234" t="e">
        <f t="shared" si="88"/>
        <v>#DIV/0!</v>
      </c>
      <c r="J342" s="322">
        <f t="shared" si="82"/>
        <v>99.998535871156662</v>
      </c>
    </row>
    <row r="343" spans="1:12" x14ac:dyDescent="0.25">
      <c r="A343" s="193">
        <v>381</v>
      </c>
      <c r="B343" s="194"/>
      <c r="C343" s="195"/>
      <c r="D343" s="225" t="s">
        <v>150</v>
      </c>
      <c r="E343" s="246">
        <f>SUM(E344)</f>
        <v>0</v>
      </c>
      <c r="F343" s="246">
        <f>SUM(F344)</f>
        <v>2049</v>
      </c>
      <c r="G343" s="246">
        <f>SUM(G344)</f>
        <v>0</v>
      </c>
      <c r="H343" s="246">
        <f>SUM(H344)</f>
        <v>2048.9699999999998</v>
      </c>
      <c r="I343" s="238" t="e">
        <f t="shared" si="88"/>
        <v>#DIV/0!</v>
      </c>
      <c r="J343" s="302">
        <f t="shared" si="82"/>
        <v>99.998535871156662</v>
      </c>
    </row>
    <row r="344" spans="1:12" x14ac:dyDescent="0.25">
      <c r="A344" s="196">
        <v>3812</v>
      </c>
      <c r="B344" s="197"/>
      <c r="C344" s="198"/>
      <c r="D344" s="215" t="s">
        <v>196</v>
      </c>
      <c r="E344" s="247">
        <v>0</v>
      </c>
      <c r="F344" s="247">
        <v>2049</v>
      </c>
      <c r="G344" s="279"/>
      <c r="H344" s="247">
        <v>2048.9699999999998</v>
      </c>
      <c r="I344" s="48" t="e">
        <f t="shared" si="88"/>
        <v>#DIV/0!</v>
      </c>
      <c r="J344" s="302">
        <f t="shared" si="82"/>
        <v>99.998535871156662</v>
      </c>
    </row>
    <row r="345" spans="1:12" x14ac:dyDescent="0.25">
      <c r="A345" s="512" t="s">
        <v>105</v>
      </c>
      <c r="B345" s="512"/>
      <c r="C345" s="512"/>
      <c r="D345" s="41" t="s">
        <v>106</v>
      </c>
      <c r="E345" s="370">
        <f>SUM(E346+E353+E358)</f>
        <v>132150</v>
      </c>
      <c r="F345" s="370">
        <f>SUM(F346+F353+F358)</f>
        <v>153080</v>
      </c>
      <c r="G345" s="283">
        <f>SUM(G346+G353+G358)</f>
        <v>0</v>
      </c>
      <c r="H345" s="370">
        <f>SUM(H346+H353+H358)</f>
        <v>137858.91999999998</v>
      </c>
      <c r="I345" s="237">
        <f t="shared" si="88"/>
        <v>104.32003026863413</v>
      </c>
      <c r="J345" s="304">
        <f t="shared" si="82"/>
        <v>90.05678076822575</v>
      </c>
    </row>
    <row r="346" spans="1:12" x14ac:dyDescent="0.25">
      <c r="A346" s="510" t="s">
        <v>61</v>
      </c>
      <c r="B346" s="510"/>
      <c r="C346" s="510"/>
      <c r="D346" s="315" t="s">
        <v>62</v>
      </c>
      <c r="E346" s="371">
        <f t="shared" ref="E346:H347" si="95">SUM(E347)</f>
        <v>17452</v>
      </c>
      <c r="F346" s="371">
        <f>SUM(F349+F351)</f>
        <v>18850</v>
      </c>
      <c r="G346" s="306">
        <f t="shared" si="95"/>
        <v>0</v>
      </c>
      <c r="H346" s="371">
        <f t="shared" si="95"/>
        <v>18632.560000000001</v>
      </c>
      <c r="I346" s="129">
        <f t="shared" si="88"/>
        <v>106.76461150584461</v>
      </c>
      <c r="J346" s="297">
        <f t="shared" si="82"/>
        <v>98.846472148541125</v>
      </c>
    </row>
    <row r="347" spans="1:12" x14ac:dyDescent="0.25">
      <c r="A347" s="232">
        <v>3</v>
      </c>
      <c r="B347" s="187"/>
      <c r="C347" s="182"/>
      <c r="D347" s="182" t="s">
        <v>6</v>
      </c>
      <c r="E347" s="372">
        <f>SUM(E348)</f>
        <v>17452</v>
      </c>
      <c r="F347" s="372">
        <f t="shared" si="95"/>
        <v>18850</v>
      </c>
      <c r="G347" s="284">
        <f t="shared" si="95"/>
        <v>0</v>
      </c>
      <c r="H347" s="372">
        <f>SUM(H348)</f>
        <v>18632.560000000001</v>
      </c>
      <c r="I347" s="235">
        <f t="shared" si="88"/>
        <v>106.76461150584461</v>
      </c>
      <c r="J347" s="323">
        <f t="shared" ref="J347:J388" si="96">SUM(H347/F347*100)</f>
        <v>98.846472148541125</v>
      </c>
    </row>
    <row r="348" spans="1:12" x14ac:dyDescent="0.25">
      <c r="A348" s="149">
        <v>31</v>
      </c>
      <c r="B348" s="150"/>
      <c r="C348" s="109"/>
      <c r="D348" s="109" t="s">
        <v>7</v>
      </c>
      <c r="E348" s="245">
        <f>SUM(E349+E351)</f>
        <v>17452</v>
      </c>
      <c r="F348" s="245">
        <f t="shared" ref="F348:H348" si="97">SUM(F349+F351)</f>
        <v>18850</v>
      </c>
      <c r="G348" s="285">
        <f t="shared" si="97"/>
        <v>0</v>
      </c>
      <c r="H348" s="245">
        <f t="shared" si="97"/>
        <v>18632.560000000001</v>
      </c>
      <c r="I348" s="234">
        <f t="shared" si="88"/>
        <v>106.76461150584461</v>
      </c>
      <c r="J348" s="322">
        <f t="shared" si="96"/>
        <v>98.846472148541125</v>
      </c>
    </row>
    <row r="349" spans="1:12" x14ac:dyDescent="0.25">
      <c r="A349" s="143">
        <v>311</v>
      </c>
      <c r="B349" s="144"/>
      <c r="C349" s="135"/>
      <c r="D349" s="135" t="s">
        <v>214</v>
      </c>
      <c r="E349" s="246">
        <f>SUM(E350)</f>
        <v>16892</v>
      </c>
      <c r="F349" s="246">
        <v>18200</v>
      </c>
      <c r="G349" s="278">
        <f t="shared" ref="G349:H349" si="98">SUM(G350)</f>
        <v>0</v>
      </c>
      <c r="H349" s="246">
        <f t="shared" si="98"/>
        <v>17982.560000000001</v>
      </c>
      <c r="I349" s="238">
        <f t="shared" si="88"/>
        <v>106.45607388112717</v>
      </c>
      <c r="J349" s="302">
        <f t="shared" si="96"/>
        <v>98.805274725274728</v>
      </c>
    </row>
    <row r="350" spans="1:12" x14ac:dyDescent="0.25">
      <c r="A350" s="145">
        <v>3111</v>
      </c>
      <c r="B350" s="57"/>
      <c r="C350" s="136"/>
      <c r="D350" s="136" t="s">
        <v>158</v>
      </c>
      <c r="E350" s="247">
        <v>16892</v>
      </c>
      <c r="F350" s="247">
        <v>0</v>
      </c>
      <c r="G350" s="279"/>
      <c r="H350" s="247">
        <v>17982.560000000001</v>
      </c>
      <c r="I350" s="48">
        <f t="shared" si="88"/>
        <v>106.45607388112717</v>
      </c>
      <c r="J350" s="302" t="e">
        <f t="shared" si="96"/>
        <v>#DIV/0!</v>
      </c>
    </row>
    <row r="351" spans="1:12" x14ac:dyDescent="0.25">
      <c r="A351" s="143">
        <v>312</v>
      </c>
      <c r="B351" s="144"/>
      <c r="C351" s="135"/>
      <c r="D351" s="135" t="s">
        <v>160</v>
      </c>
      <c r="E351" s="246">
        <f>SUM(E352)</f>
        <v>560</v>
      </c>
      <c r="F351" s="246">
        <v>650</v>
      </c>
      <c r="G351" s="278">
        <f t="shared" ref="G351:H351" si="99">SUM(G352)</f>
        <v>0</v>
      </c>
      <c r="H351" s="246">
        <f t="shared" si="99"/>
        <v>650</v>
      </c>
      <c r="I351" s="240">
        <f t="shared" si="88"/>
        <v>116.07142857142858</v>
      </c>
      <c r="J351" s="302">
        <f t="shared" si="96"/>
        <v>100</v>
      </c>
    </row>
    <row r="352" spans="1:12" x14ac:dyDescent="0.25">
      <c r="A352" s="145">
        <v>3121</v>
      </c>
      <c r="B352" s="57"/>
      <c r="C352" s="136"/>
      <c r="D352" s="136" t="s">
        <v>160</v>
      </c>
      <c r="E352" s="247">
        <v>560</v>
      </c>
      <c r="F352" s="247">
        <v>0</v>
      </c>
      <c r="G352" s="279">
        <v>0</v>
      </c>
      <c r="H352" s="247">
        <v>650</v>
      </c>
      <c r="I352" s="48">
        <f t="shared" si="88"/>
        <v>116.07142857142858</v>
      </c>
      <c r="J352" s="302" t="e">
        <f t="shared" si="96"/>
        <v>#DIV/0!</v>
      </c>
    </row>
    <row r="353" spans="1:12" ht="25.5" x14ac:dyDescent="0.25">
      <c r="A353" s="510" t="s">
        <v>96</v>
      </c>
      <c r="B353" s="510"/>
      <c r="C353" s="510"/>
      <c r="D353" s="315" t="s">
        <v>97</v>
      </c>
      <c r="E353" s="371">
        <f t="shared" ref="E353:H355" si="100">SUM(E354)</f>
        <v>62983</v>
      </c>
      <c r="F353" s="371">
        <f t="shared" si="100"/>
        <v>78228</v>
      </c>
      <c r="G353" s="306">
        <f t="shared" si="100"/>
        <v>0</v>
      </c>
      <c r="H353" s="371">
        <f t="shared" si="100"/>
        <v>63328.61</v>
      </c>
      <c r="I353" s="129">
        <f t="shared" si="88"/>
        <v>100.54873537303718</v>
      </c>
      <c r="J353" s="297">
        <f t="shared" si="96"/>
        <v>80.953891189855298</v>
      </c>
    </row>
    <row r="354" spans="1:12" x14ac:dyDescent="0.25">
      <c r="A354" s="513">
        <v>3</v>
      </c>
      <c r="B354" s="513"/>
      <c r="C354" s="513"/>
      <c r="D354" s="212" t="s">
        <v>6</v>
      </c>
      <c r="E354" s="372">
        <f t="shared" si="100"/>
        <v>62983</v>
      </c>
      <c r="F354" s="372">
        <f t="shared" si="100"/>
        <v>78228</v>
      </c>
      <c r="G354" s="284">
        <f t="shared" si="100"/>
        <v>0</v>
      </c>
      <c r="H354" s="372">
        <f t="shared" si="100"/>
        <v>63328.61</v>
      </c>
      <c r="I354" s="235">
        <f t="shared" si="88"/>
        <v>100.54873537303718</v>
      </c>
      <c r="J354" s="323">
        <f t="shared" si="96"/>
        <v>80.953891189855298</v>
      </c>
    </row>
    <row r="355" spans="1:12" x14ac:dyDescent="0.25">
      <c r="A355" s="514">
        <v>32</v>
      </c>
      <c r="B355" s="514"/>
      <c r="C355" s="514"/>
      <c r="D355" s="208" t="s">
        <v>15</v>
      </c>
      <c r="E355" s="245">
        <f>SUM(E356)</f>
        <v>62983</v>
      </c>
      <c r="F355" s="245">
        <f>SUM(F356)</f>
        <v>78228</v>
      </c>
      <c r="G355" s="285">
        <f t="shared" si="100"/>
        <v>0</v>
      </c>
      <c r="H355" s="245">
        <f t="shared" si="100"/>
        <v>63328.61</v>
      </c>
      <c r="I355" s="234">
        <f t="shared" si="88"/>
        <v>100.54873537303718</v>
      </c>
      <c r="J355" s="322">
        <f t="shared" si="96"/>
        <v>80.953891189855298</v>
      </c>
    </row>
    <row r="356" spans="1:12" x14ac:dyDescent="0.25">
      <c r="A356" s="193">
        <v>323</v>
      </c>
      <c r="B356" s="194"/>
      <c r="C356" s="195"/>
      <c r="D356" s="225" t="s">
        <v>175</v>
      </c>
      <c r="E356" s="246">
        <v>62983</v>
      </c>
      <c r="F356" s="246">
        <v>78228</v>
      </c>
      <c r="G356" s="278">
        <f>SUM(F357)</f>
        <v>0</v>
      </c>
      <c r="H356" s="246">
        <f>SUM(H357)</f>
        <v>63328.61</v>
      </c>
      <c r="I356" s="238">
        <f t="shared" si="88"/>
        <v>100.54873537303718</v>
      </c>
      <c r="J356" s="302">
        <f t="shared" si="96"/>
        <v>80.953891189855298</v>
      </c>
    </row>
    <row r="357" spans="1:12" x14ac:dyDescent="0.25">
      <c r="A357" s="226">
        <v>3239</v>
      </c>
      <c r="B357" s="227"/>
      <c r="C357" s="228"/>
      <c r="D357" s="298" t="s">
        <v>184</v>
      </c>
      <c r="E357" s="246">
        <v>62983</v>
      </c>
      <c r="F357" s="246">
        <v>0</v>
      </c>
      <c r="G357" s="278">
        <v>0</v>
      </c>
      <c r="H357" s="246">
        <v>63328.61</v>
      </c>
      <c r="I357" s="238"/>
      <c r="J357" s="302" t="e">
        <f t="shared" si="96"/>
        <v>#DIV/0!</v>
      </c>
    </row>
    <row r="358" spans="1:12" x14ac:dyDescent="0.25">
      <c r="A358" s="510" t="s">
        <v>107</v>
      </c>
      <c r="B358" s="510"/>
      <c r="C358" s="510"/>
      <c r="D358" s="315" t="s">
        <v>113</v>
      </c>
      <c r="E358" s="379">
        <f>SUM(E359)</f>
        <v>51715</v>
      </c>
      <c r="F358" s="379">
        <f t="shared" ref="F358:H358" si="101">SUM(F359)</f>
        <v>56002</v>
      </c>
      <c r="G358" s="320">
        <f t="shared" si="101"/>
        <v>0</v>
      </c>
      <c r="H358" s="379">
        <f t="shared" si="101"/>
        <v>55897.75</v>
      </c>
      <c r="I358" s="129">
        <f t="shared" si="88"/>
        <v>108.08807889393792</v>
      </c>
      <c r="J358" s="297">
        <f t="shared" si="96"/>
        <v>99.813845934073782</v>
      </c>
    </row>
    <row r="359" spans="1:12" x14ac:dyDescent="0.25">
      <c r="A359" s="232">
        <v>3</v>
      </c>
      <c r="B359" s="187"/>
      <c r="C359" s="182"/>
      <c r="D359" s="182" t="s">
        <v>6</v>
      </c>
      <c r="E359" s="372">
        <f>SUM(E360+E367)</f>
        <v>51715</v>
      </c>
      <c r="F359" s="372">
        <f t="shared" ref="F359:H359" si="102">SUM(F360+F367)</f>
        <v>56002</v>
      </c>
      <c r="G359" s="284">
        <f t="shared" si="102"/>
        <v>0</v>
      </c>
      <c r="H359" s="372">
        <f t="shared" si="102"/>
        <v>55897.75</v>
      </c>
      <c r="I359" s="235">
        <f t="shared" si="88"/>
        <v>108.08807889393792</v>
      </c>
      <c r="J359" s="323">
        <f t="shared" si="96"/>
        <v>99.813845934073782</v>
      </c>
    </row>
    <row r="360" spans="1:12" x14ac:dyDescent="0.25">
      <c r="A360" s="149">
        <v>31</v>
      </c>
      <c r="B360" s="150"/>
      <c r="C360" s="109"/>
      <c r="D360" s="109" t="s">
        <v>7</v>
      </c>
      <c r="E360" s="245">
        <f>SUM(E361+E363+E365)</f>
        <v>50107</v>
      </c>
      <c r="F360" s="245">
        <f t="shared" ref="F360:H360" si="103">SUM(F361+F363+F365)</f>
        <v>54270</v>
      </c>
      <c r="G360" s="285">
        <f t="shared" si="103"/>
        <v>0</v>
      </c>
      <c r="H360" s="245">
        <f t="shared" si="103"/>
        <v>54191.06</v>
      </c>
      <c r="I360" s="234">
        <f t="shared" si="88"/>
        <v>108.1506775500429</v>
      </c>
      <c r="J360" s="322">
        <f t="shared" si="96"/>
        <v>99.854542104293344</v>
      </c>
    </row>
    <row r="361" spans="1:12" x14ac:dyDescent="0.25">
      <c r="A361" s="143">
        <v>311</v>
      </c>
      <c r="B361" s="144"/>
      <c r="C361" s="135"/>
      <c r="D361" s="135" t="s">
        <v>214</v>
      </c>
      <c r="E361" s="246">
        <f>SUM(E362)</f>
        <v>37958</v>
      </c>
      <c r="F361" s="246">
        <v>41300</v>
      </c>
      <c r="G361" s="278">
        <f t="shared" ref="G361:H361" si="104">SUM(G362)</f>
        <v>0</v>
      </c>
      <c r="H361" s="246">
        <f t="shared" si="104"/>
        <v>41312.22</v>
      </c>
      <c r="I361" s="238">
        <f t="shared" si="88"/>
        <v>108.83666157331788</v>
      </c>
      <c r="J361" s="302">
        <f t="shared" si="96"/>
        <v>100.02958837772398</v>
      </c>
      <c r="L361" s="56"/>
    </row>
    <row r="362" spans="1:12" x14ac:dyDescent="0.25">
      <c r="A362" s="145">
        <v>3111</v>
      </c>
      <c r="B362" s="57"/>
      <c r="C362" s="136"/>
      <c r="D362" s="136" t="s">
        <v>158</v>
      </c>
      <c r="E362" s="247">
        <v>37958</v>
      </c>
      <c r="F362" s="247">
        <v>0</v>
      </c>
      <c r="G362" s="279">
        <v>0</v>
      </c>
      <c r="H362" s="247">
        <v>41312.22</v>
      </c>
      <c r="I362" s="48">
        <f t="shared" si="88"/>
        <v>108.83666157331788</v>
      </c>
      <c r="J362" s="302" t="e">
        <f t="shared" si="96"/>
        <v>#DIV/0!</v>
      </c>
    </row>
    <row r="363" spans="1:12" x14ac:dyDescent="0.25">
      <c r="A363" s="143">
        <v>312</v>
      </c>
      <c r="B363" s="144"/>
      <c r="C363" s="135"/>
      <c r="D363" s="135" t="s">
        <v>160</v>
      </c>
      <c r="E363" s="246">
        <v>1860</v>
      </c>
      <c r="F363" s="246">
        <v>1950</v>
      </c>
      <c r="G363" s="278">
        <f t="shared" ref="G363:H363" si="105">SUM(G364)</f>
        <v>0</v>
      </c>
      <c r="H363" s="246">
        <f t="shared" si="105"/>
        <v>1950</v>
      </c>
      <c r="I363" s="238">
        <f t="shared" si="88"/>
        <v>104.83870967741935</v>
      </c>
      <c r="J363" s="302">
        <f t="shared" si="96"/>
        <v>100</v>
      </c>
    </row>
    <row r="364" spans="1:12" x14ac:dyDescent="0.25">
      <c r="A364" s="145">
        <v>3121</v>
      </c>
      <c r="B364" s="57"/>
      <c r="C364" s="136"/>
      <c r="D364" s="136" t="s">
        <v>160</v>
      </c>
      <c r="E364" s="247">
        <v>1860</v>
      </c>
      <c r="F364" s="247">
        <v>0</v>
      </c>
      <c r="G364" s="279">
        <v>0</v>
      </c>
      <c r="H364" s="247">
        <v>1950</v>
      </c>
      <c r="I364" s="48">
        <f t="shared" si="88"/>
        <v>104.83870967741935</v>
      </c>
      <c r="J364" s="302" t="e">
        <f t="shared" si="96"/>
        <v>#DIV/0!</v>
      </c>
    </row>
    <row r="365" spans="1:12" x14ac:dyDescent="0.25">
      <c r="A365" s="143">
        <v>313</v>
      </c>
      <c r="B365" s="144"/>
      <c r="C365" s="135"/>
      <c r="D365" s="135" t="s">
        <v>161</v>
      </c>
      <c r="E365" s="246">
        <f>SUM(E366)</f>
        <v>10289</v>
      </c>
      <c r="F365" s="246">
        <v>11020</v>
      </c>
      <c r="G365" s="278">
        <f t="shared" ref="G365:H365" si="106">SUM(G366)</f>
        <v>0</v>
      </c>
      <c r="H365" s="246">
        <f t="shared" si="106"/>
        <v>10928.84</v>
      </c>
      <c r="I365" s="238">
        <f t="shared" si="88"/>
        <v>106.21868014384295</v>
      </c>
      <c r="J365" s="302">
        <f t="shared" si="96"/>
        <v>99.17277676950998</v>
      </c>
    </row>
    <row r="366" spans="1:12" ht="25.5" x14ac:dyDescent="0.25">
      <c r="A366" s="145">
        <v>3132</v>
      </c>
      <c r="B366" s="57"/>
      <c r="C366" s="136"/>
      <c r="D366" s="136" t="s">
        <v>215</v>
      </c>
      <c r="E366" s="247">
        <v>10289</v>
      </c>
      <c r="F366" s="247">
        <v>0</v>
      </c>
      <c r="G366" s="279">
        <v>0</v>
      </c>
      <c r="H366" s="247">
        <v>10928.84</v>
      </c>
      <c r="I366" s="48">
        <f t="shared" si="88"/>
        <v>106.21868014384295</v>
      </c>
      <c r="J366" s="302" t="e">
        <f t="shared" si="96"/>
        <v>#DIV/0!</v>
      </c>
    </row>
    <row r="367" spans="1:12" x14ac:dyDescent="0.25">
      <c r="A367" s="149">
        <v>32</v>
      </c>
      <c r="B367" s="150"/>
      <c r="C367" s="109"/>
      <c r="D367" s="109" t="s">
        <v>15</v>
      </c>
      <c r="E367" s="245">
        <f>SUM(E368+E371)</f>
        <v>1608</v>
      </c>
      <c r="F367" s="245">
        <f t="shared" ref="F367:H367" si="107">SUM(F368+F371)</f>
        <v>1732</v>
      </c>
      <c r="G367" s="285">
        <f t="shared" si="107"/>
        <v>0</v>
      </c>
      <c r="H367" s="245">
        <f t="shared" si="107"/>
        <v>1706.69</v>
      </c>
      <c r="I367" s="234">
        <f t="shared" si="88"/>
        <v>106.13743781094527</v>
      </c>
      <c r="J367" s="322">
        <f t="shared" si="96"/>
        <v>98.538683602771371</v>
      </c>
    </row>
    <row r="368" spans="1:12" x14ac:dyDescent="0.25">
      <c r="A368" s="143">
        <v>321</v>
      </c>
      <c r="B368" s="144"/>
      <c r="C368" s="135"/>
      <c r="D368" s="135" t="s">
        <v>164</v>
      </c>
      <c r="E368" s="246">
        <f>SUM(E369+E370)</f>
        <v>1608</v>
      </c>
      <c r="F368" s="246">
        <v>1732</v>
      </c>
      <c r="G368" s="278">
        <f t="shared" ref="G368:H368" si="108">SUM(G369+G370)</f>
        <v>0</v>
      </c>
      <c r="H368" s="246">
        <f t="shared" si="108"/>
        <v>1706.69</v>
      </c>
      <c r="I368" s="238">
        <f t="shared" si="88"/>
        <v>106.13743781094527</v>
      </c>
      <c r="J368" s="302">
        <f t="shared" si="96"/>
        <v>98.538683602771371</v>
      </c>
    </row>
    <row r="369" spans="1:12" x14ac:dyDescent="0.25">
      <c r="A369" s="233">
        <v>3211</v>
      </c>
      <c r="B369" s="221"/>
      <c r="C369" s="222"/>
      <c r="D369" s="215" t="s">
        <v>165</v>
      </c>
      <c r="E369" s="247"/>
      <c r="F369" s="247">
        <v>0</v>
      </c>
      <c r="G369" s="290">
        <v>0</v>
      </c>
      <c r="H369" s="247"/>
      <c r="I369" s="48" t="e">
        <f t="shared" si="88"/>
        <v>#DIV/0!</v>
      </c>
      <c r="J369" s="302" t="e">
        <f t="shared" si="96"/>
        <v>#DIV/0!</v>
      </c>
    </row>
    <row r="370" spans="1:12" ht="25.5" x14ac:dyDescent="0.25">
      <c r="A370" s="145">
        <v>3212</v>
      </c>
      <c r="B370" s="57"/>
      <c r="C370" s="136"/>
      <c r="D370" s="136" t="s">
        <v>216</v>
      </c>
      <c r="E370" s="247">
        <v>1608</v>
      </c>
      <c r="F370" s="247">
        <v>0</v>
      </c>
      <c r="G370" s="279">
        <v>0</v>
      </c>
      <c r="H370" s="247">
        <v>1706.69</v>
      </c>
      <c r="I370" s="48">
        <f t="shared" si="88"/>
        <v>106.13743781094527</v>
      </c>
      <c r="J370" s="302" t="e">
        <f t="shared" si="96"/>
        <v>#DIV/0!</v>
      </c>
    </row>
    <row r="371" spans="1:12" x14ac:dyDescent="0.25">
      <c r="A371" s="226">
        <v>323</v>
      </c>
      <c r="B371" s="227"/>
      <c r="C371" s="228"/>
      <c r="D371" s="225" t="s">
        <v>253</v>
      </c>
      <c r="E371" s="246">
        <f>SUM(E372)</f>
        <v>0</v>
      </c>
      <c r="F371" s="246">
        <f t="shared" ref="F371:H371" si="109">SUM(F372)</f>
        <v>0</v>
      </c>
      <c r="G371" s="278">
        <f t="shared" si="109"/>
        <v>0</v>
      </c>
      <c r="H371" s="246">
        <f t="shared" si="109"/>
        <v>0</v>
      </c>
      <c r="I371" s="238" t="e">
        <f t="shared" si="88"/>
        <v>#DIV/0!</v>
      </c>
      <c r="J371" s="302" t="e">
        <f t="shared" si="96"/>
        <v>#DIV/0!</v>
      </c>
    </row>
    <row r="372" spans="1:12" x14ac:dyDescent="0.25">
      <c r="A372" s="220">
        <v>3234</v>
      </c>
      <c r="B372" s="221"/>
      <c r="C372" s="222"/>
      <c r="D372" s="215" t="s">
        <v>254</v>
      </c>
      <c r="E372" s="247"/>
      <c r="F372" s="247"/>
      <c r="G372" s="290"/>
      <c r="H372" s="247"/>
      <c r="I372" s="48" t="e">
        <f t="shared" si="88"/>
        <v>#DIV/0!</v>
      </c>
      <c r="J372" s="302" t="e">
        <f t="shared" si="96"/>
        <v>#DIV/0!</v>
      </c>
    </row>
    <row r="373" spans="1:12" x14ac:dyDescent="0.25">
      <c r="A373" s="520" t="s">
        <v>112</v>
      </c>
      <c r="B373" s="521"/>
      <c r="C373" s="522"/>
      <c r="D373" s="33" t="s">
        <v>111</v>
      </c>
      <c r="E373" s="242">
        <f>SUM(E374+E379)</f>
        <v>0</v>
      </c>
      <c r="F373" s="242">
        <f t="shared" ref="F373:H373" si="110">SUM(F374+F379)</f>
        <v>0</v>
      </c>
      <c r="G373" s="263">
        <f t="shared" si="110"/>
        <v>0</v>
      </c>
      <c r="H373" s="242">
        <f t="shared" si="110"/>
        <v>0</v>
      </c>
      <c r="I373" s="237" t="e">
        <f t="shared" si="88"/>
        <v>#DIV/0!</v>
      </c>
      <c r="J373" s="304" t="e">
        <f t="shared" si="96"/>
        <v>#DIV/0!</v>
      </c>
    </row>
    <row r="374" spans="1:12" ht="14.45" customHeight="1" x14ac:dyDescent="0.25">
      <c r="A374" s="456" t="s">
        <v>107</v>
      </c>
      <c r="B374" s="457"/>
      <c r="C374" s="458"/>
      <c r="D374" s="315" t="s">
        <v>113</v>
      </c>
      <c r="E374" s="379">
        <f>SUM(E375)</f>
        <v>0</v>
      </c>
      <c r="F374" s="379">
        <f t="shared" ref="F374:H377" si="111">SUM(F375)</f>
        <v>0</v>
      </c>
      <c r="G374" s="320">
        <f t="shared" si="111"/>
        <v>0</v>
      </c>
      <c r="H374" s="379">
        <f t="shared" si="111"/>
        <v>0</v>
      </c>
      <c r="I374" s="129" t="e">
        <f t="shared" si="88"/>
        <v>#DIV/0!</v>
      </c>
      <c r="J374" s="297" t="e">
        <f t="shared" si="96"/>
        <v>#DIV/0!</v>
      </c>
      <c r="L374" s="56"/>
    </row>
    <row r="375" spans="1:12" ht="14.45" customHeight="1" x14ac:dyDescent="0.25">
      <c r="A375" s="504">
        <v>3</v>
      </c>
      <c r="B375" s="505"/>
      <c r="C375" s="506"/>
      <c r="D375" s="212" t="s">
        <v>6</v>
      </c>
      <c r="E375" s="380">
        <f>SUM(E376)</f>
        <v>0</v>
      </c>
      <c r="F375" s="380">
        <f t="shared" si="111"/>
        <v>0</v>
      </c>
      <c r="G375" s="291">
        <f t="shared" si="111"/>
        <v>0</v>
      </c>
      <c r="H375" s="380">
        <f t="shared" si="111"/>
        <v>0</v>
      </c>
      <c r="I375" s="235" t="e">
        <f t="shared" si="88"/>
        <v>#DIV/0!</v>
      </c>
      <c r="J375" s="323" t="e">
        <f t="shared" si="96"/>
        <v>#DIV/0!</v>
      </c>
    </row>
    <row r="376" spans="1:12" x14ac:dyDescent="0.25">
      <c r="A376" s="507">
        <v>32</v>
      </c>
      <c r="B376" s="508"/>
      <c r="C376" s="509"/>
      <c r="D376" s="208" t="s">
        <v>15</v>
      </c>
      <c r="E376" s="381">
        <f>SUM(E377)</f>
        <v>0</v>
      </c>
      <c r="F376" s="381">
        <f t="shared" si="111"/>
        <v>0</v>
      </c>
      <c r="G376" s="292">
        <f t="shared" si="111"/>
        <v>0</v>
      </c>
      <c r="H376" s="381">
        <f t="shared" si="111"/>
        <v>0</v>
      </c>
      <c r="I376" s="234" t="e">
        <f t="shared" si="88"/>
        <v>#DIV/0!</v>
      </c>
      <c r="J376" s="322" t="e">
        <f t="shared" si="96"/>
        <v>#DIV/0!</v>
      </c>
    </row>
    <row r="377" spans="1:12" x14ac:dyDescent="0.25">
      <c r="A377" s="193">
        <v>322</v>
      </c>
      <c r="B377" s="194"/>
      <c r="C377" s="195"/>
      <c r="D377" s="42" t="s">
        <v>168</v>
      </c>
      <c r="E377" s="382">
        <f>SUM(E378)</f>
        <v>0</v>
      </c>
      <c r="F377" s="382"/>
      <c r="G377" s="293">
        <f t="shared" si="111"/>
        <v>0</v>
      </c>
      <c r="H377" s="382">
        <f t="shared" si="111"/>
        <v>0</v>
      </c>
      <c r="I377" s="238" t="e">
        <f t="shared" si="88"/>
        <v>#DIV/0!</v>
      </c>
      <c r="J377" s="302" t="e">
        <f t="shared" si="96"/>
        <v>#DIV/0!</v>
      </c>
    </row>
    <row r="378" spans="1:12" s="51" customFormat="1" x14ac:dyDescent="0.25">
      <c r="A378" s="196">
        <v>3222</v>
      </c>
      <c r="B378" s="197"/>
      <c r="C378" s="198"/>
      <c r="D378" s="26" t="s">
        <v>170</v>
      </c>
      <c r="E378" s="383"/>
      <c r="F378" s="383"/>
      <c r="G378" s="290"/>
      <c r="H378" s="247"/>
      <c r="I378" s="48" t="e">
        <f t="shared" si="88"/>
        <v>#DIV/0!</v>
      </c>
      <c r="J378" s="302" t="e">
        <f t="shared" si="96"/>
        <v>#DIV/0!</v>
      </c>
    </row>
    <row r="379" spans="1:12" s="56" customFormat="1" x14ac:dyDescent="0.25">
      <c r="A379" s="456" t="s">
        <v>63</v>
      </c>
      <c r="B379" s="457"/>
      <c r="C379" s="458"/>
      <c r="D379" s="315" t="s">
        <v>114</v>
      </c>
      <c r="E379" s="379">
        <f>SUM(E380)</f>
        <v>0</v>
      </c>
      <c r="F379" s="379">
        <f t="shared" ref="F379:H380" si="112">SUM(F380)</f>
        <v>0</v>
      </c>
      <c r="G379" s="320">
        <f t="shared" si="112"/>
        <v>0</v>
      </c>
      <c r="H379" s="379">
        <f t="shared" si="112"/>
        <v>0</v>
      </c>
      <c r="I379" s="129" t="e">
        <f t="shared" si="88"/>
        <v>#DIV/0!</v>
      </c>
      <c r="J379" s="297" t="e">
        <f t="shared" si="96"/>
        <v>#DIV/0!</v>
      </c>
    </row>
    <row r="380" spans="1:12" ht="14.45" customHeight="1" x14ac:dyDescent="0.25">
      <c r="A380" s="504">
        <v>3</v>
      </c>
      <c r="B380" s="505"/>
      <c r="C380" s="506"/>
      <c r="D380" s="212" t="s">
        <v>6</v>
      </c>
      <c r="E380" s="380">
        <f>SUM(E381)</f>
        <v>0</v>
      </c>
      <c r="F380" s="380">
        <f t="shared" si="112"/>
        <v>0</v>
      </c>
      <c r="G380" s="291">
        <f t="shared" si="112"/>
        <v>0</v>
      </c>
      <c r="H380" s="380">
        <f t="shared" si="112"/>
        <v>0</v>
      </c>
      <c r="I380" s="235" t="e">
        <f t="shared" si="88"/>
        <v>#DIV/0!</v>
      </c>
      <c r="J380" s="323" t="e">
        <f t="shared" si="96"/>
        <v>#DIV/0!</v>
      </c>
    </row>
    <row r="381" spans="1:12" x14ac:dyDescent="0.25">
      <c r="A381" s="507">
        <v>32</v>
      </c>
      <c r="B381" s="508"/>
      <c r="C381" s="509"/>
      <c r="D381" s="208" t="s">
        <v>15</v>
      </c>
      <c r="E381" s="381">
        <f>SUM(E382)</f>
        <v>0</v>
      </c>
      <c r="F381" s="381">
        <f t="shared" ref="F381:H382" si="113">SUM(F382)</f>
        <v>0</v>
      </c>
      <c r="G381" s="292">
        <f t="shared" si="113"/>
        <v>0</v>
      </c>
      <c r="H381" s="381">
        <f t="shared" si="113"/>
        <v>0</v>
      </c>
      <c r="I381" s="234" t="e">
        <f t="shared" si="88"/>
        <v>#DIV/0!</v>
      </c>
      <c r="J381" s="322" t="e">
        <f t="shared" si="96"/>
        <v>#DIV/0!</v>
      </c>
    </row>
    <row r="382" spans="1:12" x14ac:dyDescent="0.25">
      <c r="A382" s="193">
        <v>322</v>
      </c>
      <c r="B382" s="194"/>
      <c r="C382" s="195"/>
      <c r="D382" s="42" t="s">
        <v>168</v>
      </c>
      <c r="E382" s="382">
        <f>SUM(E383)</f>
        <v>0</v>
      </c>
      <c r="F382" s="382"/>
      <c r="G382" s="293">
        <f t="shared" si="113"/>
        <v>0</v>
      </c>
      <c r="H382" s="382">
        <f t="shared" si="113"/>
        <v>0</v>
      </c>
      <c r="I382" s="238" t="e">
        <f t="shared" si="88"/>
        <v>#DIV/0!</v>
      </c>
      <c r="J382" s="302" t="e">
        <f t="shared" si="96"/>
        <v>#DIV/0!</v>
      </c>
    </row>
    <row r="383" spans="1:12" x14ac:dyDescent="0.25">
      <c r="A383" s="193">
        <v>3222</v>
      </c>
      <c r="B383" s="194"/>
      <c r="C383" s="195"/>
      <c r="D383" s="42" t="s">
        <v>170</v>
      </c>
      <c r="E383" s="382"/>
      <c r="F383" s="382"/>
      <c r="G383" s="293"/>
      <c r="H383" s="382"/>
      <c r="I383" s="238" t="e">
        <f t="shared" si="88"/>
        <v>#DIV/0!</v>
      </c>
      <c r="J383" s="302" t="e">
        <f t="shared" si="96"/>
        <v>#DIV/0!</v>
      </c>
    </row>
    <row r="384" spans="1:12" ht="14.45" customHeight="1" x14ac:dyDescent="0.25">
      <c r="A384" s="456" t="s">
        <v>263</v>
      </c>
      <c r="B384" s="457"/>
      <c r="C384" s="458"/>
      <c r="D384" s="321" t="s">
        <v>91</v>
      </c>
      <c r="E384" s="379">
        <f>SUM(E385)</f>
        <v>0</v>
      </c>
      <c r="F384" s="379">
        <f t="shared" ref="F384:H384" si="114">SUM(F385)</f>
        <v>0</v>
      </c>
      <c r="G384" s="320">
        <f t="shared" si="114"/>
        <v>0</v>
      </c>
      <c r="H384" s="379">
        <f t="shared" si="114"/>
        <v>0</v>
      </c>
      <c r="I384" s="129" t="e">
        <f t="shared" si="88"/>
        <v>#DIV/0!</v>
      </c>
      <c r="J384" s="297" t="e">
        <f t="shared" si="96"/>
        <v>#DIV/0!</v>
      </c>
    </row>
    <row r="385" spans="1:12" x14ac:dyDescent="0.25">
      <c r="A385" s="209">
        <v>3</v>
      </c>
      <c r="B385" s="210"/>
      <c r="C385" s="211"/>
      <c r="D385" s="212" t="s">
        <v>168</v>
      </c>
      <c r="E385" s="380">
        <f>SUM(E386)</f>
        <v>0</v>
      </c>
      <c r="F385" s="380">
        <f>SUM(F386)</f>
        <v>0</v>
      </c>
      <c r="G385" s="291">
        <f>SUM(G386)</f>
        <v>0</v>
      </c>
      <c r="H385" s="380">
        <f>SUM(H386)</f>
        <v>0</v>
      </c>
      <c r="I385" s="235" t="e">
        <f t="shared" si="88"/>
        <v>#DIV/0!</v>
      </c>
      <c r="J385" s="323" t="e">
        <f t="shared" si="96"/>
        <v>#DIV/0!</v>
      </c>
    </row>
    <row r="386" spans="1:12" x14ac:dyDescent="0.25">
      <c r="A386" s="216">
        <v>32</v>
      </c>
      <c r="B386" s="217"/>
      <c r="C386" s="218"/>
      <c r="D386" s="208" t="s">
        <v>6</v>
      </c>
      <c r="E386" s="381">
        <f>SUM(E387)</f>
        <v>0</v>
      </c>
      <c r="F386" s="381">
        <f>SUM(F387)</f>
        <v>0</v>
      </c>
      <c r="G386" s="292"/>
      <c r="H386" s="245">
        <f>SUM(H387)</f>
        <v>0</v>
      </c>
      <c r="I386" s="234" t="e">
        <f t="shared" si="88"/>
        <v>#DIV/0!</v>
      </c>
      <c r="J386" s="322" t="e">
        <f t="shared" si="96"/>
        <v>#DIV/0!</v>
      </c>
    </row>
    <row r="387" spans="1:12" x14ac:dyDescent="0.25">
      <c r="A387" s="193">
        <v>322</v>
      </c>
      <c r="B387" s="194"/>
      <c r="C387" s="195"/>
      <c r="D387" s="225" t="s">
        <v>168</v>
      </c>
      <c r="E387" s="382">
        <f>SUM(E388)</f>
        <v>0</v>
      </c>
      <c r="F387" s="382"/>
      <c r="G387" s="293">
        <f>SUM(G388)</f>
        <v>0</v>
      </c>
      <c r="H387" s="246">
        <f>SUM(H388)</f>
        <v>0</v>
      </c>
      <c r="I387" s="238" t="e">
        <f t="shared" si="88"/>
        <v>#DIV/0!</v>
      </c>
      <c r="J387" s="302" t="e">
        <f t="shared" si="96"/>
        <v>#DIV/0!</v>
      </c>
    </row>
    <row r="388" spans="1:12" x14ac:dyDescent="0.25">
      <c r="A388" s="196">
        <v>3224</v>
      </c>
      <c r="B388" s="197"/>
      <c r="C388" s="198"/>
      <c r="D388" s="215" t="s">
        <v>265</v>
      </c>
      <c r="E388" s="383"/>
      <c r="F388" s="383"/>
      <c r="G388" s="290"/>
      <c r="H388" s="247"/>
      <c r="I388" s="48" t="e">
        <f t="shared" ref="I388" si="115">SUM(H388/E388*100)</f>
        <v>#DIV/0!</v>
      </c>
      <c r="J388" s="302" t="e">
        <f t="shared" si="96"/>
        <v>#DIV/0!</v>
      </c>
    </row>
    <row r="389" spans="1:12" x14ac:dyDescent="0.25">
      <c r="E389" s="289"/>
      <c r="F389" s="289"/>
      <c r="G389" s="289"/>
      <c r="H389" s="378"/>
    </row>
    <row r="390" spans="1:12" x14ac:dyDescent="0.25">
      <c r="E390" s="289"/>
      <c r="F390" s="289"/>
      <c r="G390" s="289"/>
      <c r="H390" s="289"/>
    </row>
    <row r="391" spans="1:12" x14ac:dyDescent="0.25">
      <c r="E391" s="289"/>
      <c r="F391" s="289"/>
      <c r="G391" s="289"/>
      <c r="H391" s="289"/>
    </row>
    <row r="392" spans="1:12" x14ac:dyDescent="0.25">
      <c r="E392" s="289"/>
      <c r="F392" s="289"/>
      <c r="G392" s="289"/>
      <c r="H392" s="289"/>
    </row>
    <row r="393" spans="1:12" x14ac:dyDescent="0.25">
      <c r="L393" s="51"/>
    </row>
  </sheetData>
  <mergeCells count="98">
    <mergeCell ref="A384:C384"/>
    <mergeCell ref="A373:C373"/>
    <mergeCell ref="A353:C353"/>
    <mergeCell ref="A355:C355"/>
    <mergeCell ref="A358:C358"/>
    <mergeCell ref="A354:C354"/>
    <mergeCell ref="A381:C381"/>
    <mergeCell ref="A374:C374"/>
    <mergeCell ref="A375:C375"/>
    <mergeCell ref="A376:C376"/>
    <mergeCell ref="A379:C379"/>
    <mergeCell ref="A380:C380"/>
    <mergeCell ref="A339:C339"/>
    <mergeCell ref="A341:C341"/>
    <mergeCell ref="A342:C342"/>
    <mergeCell ref="A345:C345"/>
    <mergeCell ref="A346:C346"/>
    <mergeCell ref="A333:C333"/>
    <mergeCell ref="A334:C334"/>
    <mergeCell ref="A335:C335"/>
    <mergeCell ref="A336:C336"/>
    <mergeCell ref="A317:C317"/>
    <mergeCell ref="A327:C327"/>
    <mergeCell ref="A328:C328"/>
    <mergeCell ref="A251:C251"/>
    <mergeCell ref="A273:C273"/>
    <mergeCell ref="A274:C274"/>
    <mergeCell ref="A256:C256"/>
    <mergeCell ref="A269:C269"/>
    <mergeCell ref="A270:C270"/>
    <mergeCell ref="A228:C228"/>
    <mergeCell ref="A229:C229"/>
    <mergeCell ref="A230:C230"/>
    <mergeCell ref="A237:C237"/>
    <mergeCell ref="A250:C250"/>
    <mergeCell ref="A234:C234"/>
    <mergeCell ref="A215:C215"/>
    <mergeCell ref="A216:C216"/>
    <mergeCell ref="A217:C217"/>
    <mergeCell ref="A227:C227"/>
    <mergeCell ref="A223:C223"/>
    <mergeCell ref="A224:C224"/>
    <mergeCell ref="A206:C206"/>
    <mergeCell ref="A207:C207"/>
    <mergeCell ref="A208:C208"/>
    <mergeCell ref="A211:C211"/>
    <mergeCell ref="A212:C212"/>
    <mergeCell ref="A190:C190"/>
    <mergeCell ref="A198:C198"/>
    <mergeCell ref="A199:C199"/>
    <mergeCell ref="A205:C205"/>
    <mergeCell ref="A166:C166"/>
    <mergeCell ref="A181:C181"/>
    <mergeCell ref="A187:C187"/>
    <mergeCell ref="A180:C180"/>
    <mergeCell ref="A182:C182"/>
    <mergeCell ref="A184:C184"/>
    <mergeCell ref="A188:C188"/>
    <mergeCell ref="A189:C189"/>
    <mergeCell ref="A167:C167"/>
    <mergeCell ref="A168:C168"/>
    <mergeCell ref="A172:C172"/>
    <mergeCell ref="A173:C173"/>
    <mergeCell ref="A136:C136"/>
    <mergeCell ref="A139:C139"/>
    <mergeCell ref="A141:C141"/>
    <mergeCell ref="A153:C153"/>
    <mergeCell ref="A154:C154"/>
    <mergeCell ref="A10:C10"/>
    <mergeCell ref="A11:C11"/>
    <mergeCell ref="A5:I5"/>
    <mergeCell ref="A7:C7"/>
    <mergeCell ref="A1:K1"/>
    <mergeCell ref="A12:C12"/>
    <mergeCell ref="A13:C13"/>
    <mergeCell ref="A21:C21"/>
    <mergeCell ref="A14:C14"/>
    <mergeCell ref="A40:C40"/>
    <mergeCell ref="A36:C36"/>
    <mergeCell ref="A37:C37"/>
    <mergeCell ref="A38:C38"/>
    <mergeCell ref="A39:C39"/>
    <mergeCell ref="A175:C175"/>
    <mergeCell ref="A176:C176"/>
    <mergeCell ref="A177:C177"/>
    <mergeCell ref="A178:C178"/>
    <mergeCell ref="A73:C73"/>
    <mergeCell ref="A74:C74"/>
    <mergeCell ref="A75:C75"/>
    <mergeCell ref="A109:C109"/>
    <mergeCell ref="A110:C110"/>
    <mergeCell ref="A108:C108"/>
    <mergeCell ref="A159:C159"/>
    <mergeCell ref="A160:C160"/>
    <mergeCell ref="A161:C161"/>
    <mergeCell ref="A165:C165"/>
    <mergeCell ref="A119:C119"/>
    <mergeCell ref="A135:C135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Miran</cp:lastModifiedBy>
  <cp:lastPrinted>2024-03-20T13:03:04Z</cp:lastPrinted>
  <dcterms:created xsi:type="dcterms:W3CDTF">2022-08-12T12:51:27Z</dcterms:created>
  <dcterms:modified xsi:type="dcterms:W3CDTF">2024-04-03T07:41:59Z</dcterms:modified>
</cp:coreProperties>
</file>